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en_skoroszyt" defaultThemeVersion="124226"/>
  <bookViews>
    <workbookView xWindow="3915" yWindow="585" windowWidth="14805" windowHeight="7050"/>
  </bookViews>
  <sheets>
    <sheet name="Kalkulacja" sheetId="1" r:id="rId1"/>
    <sheet name="kalkulacja pierścienia" sheetId="3" r:id="rId2"/>
    <sheet name="Blachy" sheetId="4" r:id="rId3"/>
    <sheet name="Zlecenie produkcyjne" sheetId="2" r:id="rId4"/>
    <sheet name="wz" sheetId="6" r:id="rId5"/>
    <sheet name="Baza Klienata" sheetId="5" r:id="rId6"/>
  </sheets>
  <calcPr calcId="125725"/>
</workbook>
</file>

<file path=xl/calcChain.xml><?xml version="1.0" encoding="utf-8"?>
<calcChain xmlns="http://schemas.openxmlformats.org/spreadsheetml/2006/main">
  <c r="S7" i="1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P5" i="4" l="1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4"/>
  <c r="P3"/>
  <c r="P37"/>
  <c r="N4"/>
  <c r="N3"/>
  <c r="V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N1" l="1"/>
  <c r="U1"/>
  <c r="W3"/>
  <c r="F4" i="1" l="1"/>
  <c r="F5"/>
  <c r="F6"/>
  <c r="F7"/>
  <c r="F8"/>
  <c r="F9"/>
  <c r="F10"/>
  <c r="F11"/>
  <c r="F12"/>
  <c r="U1" l="1"/>
  <c r="F3"/>
  <c r="S4"/>
  <c r="S5"/>
  <c r="S6"/>
  <c r="H2" i="2"/>
  <c r="H3" s="1"/>
  <c r="R1" i="1"/>
  <c r="K4" i="4" l="1"/>
  <c r="X4" s="1"/>
  <c r="N18" l="1"/>
  <c r="M1"/>
  <c r="S4"/>
  <c r="T4"/>
  <c r="U4"/>
  <c r="V4"/>
  <c r="S5"/>
  <c r="T5"/>
  <c r="U5"/>
  <c r="V5"/>
  <c r="S6"/>
  <c r="T6"/>
  <c r="U6"/>
  <c r="V6"/>
  <c r="S7"/>
  <c r="T7"/>
  <c r="U7"/>
  <c r="V7"/>
  <c r="S8"/>
  <c r="T8"/>
  <c r="U8"/>
  <c r="V8"/>
  <c r="S9"/>
  <c r="T9"/>
  <c r="U9"/>
  <c r="V9"/>
  <c r="S10"/>
  <c r="T10"/>
  <c r="U10"/>
  <c r="V10"/>
  <c r="S11"/>
  <c r="T11"/>
  <c r="U11"/>
  <c r="V11"/>
  <c r="S12"/>
  <c r="T12"/>
  <c r="U12"/>
  <c r="V12"/>
  <c r="S13"/>
  <c r="T13"/>
  <c r="U13"/>
  <c r="V13"/>
  <c r="S14"/>
  <c r="T14"/>
  <c r="U14"/>
  <c r="V14"/>
  <c r="S15"/>
  <c r="T15"/>
  <c r="U15"/>
  <c r="V15"/>
  <c r="S16"/>
  <c r="T16"/>
  <c r="U16"/>
  <c r="V16"/>
  <c r="S17"/>
  <c r="T17"/>
  <c r="U17"/>
  <c r="V17"/>
  <c r="S18"/>
  <c r="T18"/>
  <c r="U18"/>
  <c r="V18"/>
  <c r="S19"/>
  <c r="T19"/>
  <c r="U19"/>
  <c r="V19"/>
  <c r="S20"/>
  <c r="T20"/>
  <c r="U20"/>
  <c r="V20"/>
  <c r="S21"/>
  <c r="T21"/>
  <c r="U21"/>
  <c r="V21"/>
  <c r="S22"/>
  <c r="T22"/>
  <c r="U22"/>
  <c r="V22"/>
  <c r="S23"/>
  <c r="T23"/>
  <c r="U23"/>
  <c r="V23"/>
  <c r="S24"/>
  <c r="T24"/>
  <c r="U24"/>
  <c r="V24"/>
  <c r="S25"/>
  <c r="T25"/>
  <c r="U25"/>
  <c r="V25"/>
  <c r="S26"/>
  <c r="T26"/>
  <c r="U26"/>
  <c r="V26"/>
  <c r="S27"/>
  <c r="T27"/>
  <c r="U27"/>
  <c r="V27"/>
  <c r="S28"/>
  <c r="T28"/>
  <c r="U28"/>
  <c r="V28"/>
  <c r="S29"/>
  <c r="T29"/>
  <c r="U29"/>
  <c r="V29"/>
  <c r="S30"/>
  <c r="T30"/>
  <c r="U30"/>
  <c r="V30"/>
  <c r="S31"/>
  <c r="T31"/>
  <c r="U31"/>
  <c r="V31"/>
  <c r="S32"/>
  <c r="T32"/>
  <c r="U32"/>
  <c r="V32"/>
  <c r="S33"/>
  <c r="T33"/>
  <c r="U33"/>
  <c r="V33"/>
  <c r="S34"/>
  <c r="T34"/>
  <c r="U34"/>
  <c r="V34"/>
  <c r="S35"/>
  <c r="T35"/>
  <c r="U35"/>
  <c r="V35"/>
  <c r="S36"/>
  <c r="T36"/>
  <c r="U36"/>
  <c r="V36"/>
  <c r="S37"/>
  <c r="T37"/>
  <c r="U37"/>
  <c r="V37"/>
  <c r="Y37"/>
  <c r="M4"/>
  <c r="Y4" s="1"/>
  <c r="K5"/>
  <c r="M5"/>
  <c r="Y5" s="1"/>
  <c r="K6"/>
  <c r="X6" s="1"/>
  <c r="M6"/>
  <c r="Y6" s="1"/>
  <c r="K7"/>
  <c r="X7" s="1"/>
  <c r="M7"/>
  <c r="Y7" s="1"/>
  <c r="K8"/>
  <c r="X8" s="1"/>
  <c r="M8"/>
  <c r="Y8" s="1"/>
  <c r="Z8" s="1"/>
  <c r="K9"/>
  <c r="X9" s="1"/>
  <c r="M9"/>
  <c r="Y9" s="1"/>
  <c r="K10"/>
  <c r="X10" s="1"/>
  <c r="M10"/>
  <c r="Y10" s="1"/>
  <c r="K11"/>
  <c r="M11"/>
  <c r="Y11" s="1"/>
  <c r="K12"/>
  <c r="X12" s="1"/>
  <c r="M12"/>
  <c r="Y12" s="1"/>
  <c r="Z12" s="1"/>
  <c r="K13"/>
  <c r="M13"/>
  <c r="Y13" s="1"/>
  <c r="K14"/>
  <c r="O14" s="1"/>
  <c r="M14"/>
  <c r="Y14" s="1"/>
  <c r="K15"/>
  <c r="X15" s="1"/>
  <c r="M15"/>
  <c r="Y15" s="1"/>
  <c r="K16"/>
  <c r="X16" s="1"/>
  <c r="M16"/>
  <c r="Y16" s="1"/>
  <c r="Z16" s="1"/>
  <c r="K17"/>
  <c r="X17" s="1"/>
  <c r="M17"/>
  <c r="Y17" s="1"/>
  <c r="K18"/>
  <c r="O18" s="1"/>
  <c r="M18"/>
  <c r="Y18" s="1"/>
  <c r="K19"/>
  <c r="M19"/>
  <c r="Y19" s="1"/>
  <c r="K20"/>
  <c r="X20" s="1"/>
  <c r="M20"/>
  <c r="Y20" s="1"/>
  <c r="Z20" s="1"/>
  <c r="K21"/>
  <c r="M21"/>
  <c r="Y21" s="1"/>
  <c r="K22"/>
  <c r="X22" s="1"/>
  <c r="M22"/>
  <c r="Y22" s="1"/>
  <c r="K23"/>
  <c r="X23" s="1"/>
  <c r="M23"/>
  <c r="Y23" s="1"/>
  <c r="K24"/>
  <c r="X24" s="1"/>
  <c r="M24"/>
  <c r="Y24" s="1"/>
  <c r="Z24" s="1"/>
  <c r="K25"/>
  <c r="X25" s="1"/>
  <c r="M25"/>
  <c r="Y25" s="1"/>
  <c r="K26"/>
  <c r="N26" s="1"/>
  <c r="M26"/>
  <c r="Y26" s="1"/>
  <c r="K27"/>
  <c r="M27"/>
  <c r="Y27" s="1"/>
  <c r="K28"/>
  <c r="X28" s="1"/>
  <c r="M28"/>
  <c r="Y28" s="1"/>
  <c r="Z28" s="1"/>
  <c r="K29"/>
  <c r="M29"/>
  <c r="Y29" s="1"/>
  <c r="K30"/>
  <c r="X30" s="1"/>
  <c r="M30"/>
  <c r="Y30" s="1"/>
  <c r="K31"/>
  <c r="X31" s="1"/>
  <c r="M31"/>
  <c r="Y31" s="1"/>
  <c r="K32"/>
  <c r="X32" s="1"/>
  <c r="M32"/>
  <c r="Y32" s="1"/>
  <c r="Z32" s="1"/>
  <c r="K33"/>
  <c r="X33" s="1"/>
  <c r="M33"/>
  <c r="Y33" s="1"/>
  <c r="K34"/>
  <c r="M34"/>
  <c r="Y34" s="1"/>
  <c r="K35"/>
  <c r="M35"/>
  <c r="Y35" s="1"/>
  <c r="K36"/>
  <c r="X36" s="1"/>
  <c r="M36"/>
  <c r="Y36" s="1"/>
  <c r="K37"/>
  <c r="M37"/>
  <c r="T1"/>
  <c r="Y3"/>
  <c r="Z3" s="1"/>
  <c r="K3"/>
  <c r="U3"/>
  <c r="T3"/>
  <c r="S3"/>
  <c r="S2"/>
  <c r="X3" l="1"/>
  <c r="H3"/>
  <c r="N10"/>
  <c r="O34"/>
  <c r="X34"/>
  <c r="O26"/>
  <c r="X26"/>
  <c r="O37"/>
  <c r="X37"/>
  <c r="Z35"/>
  <c r="X35"/>
  <c r="O29"/>
  <c r="X29"/>
  <c r="Z27"/>
  <c r="X27"/>
  <c r="O21"/>
  <c r="X21"/>
  <c r="Z19"/>
  <c r="X19"/>
  <c r="O13"/>
  <c r="X13"/>
  <c r="Z11"/>
  <c r="X11"/>
  <c r="O5"/>
  <c r="X5"/>
  <c r="N28"/>
  <c r="N20"/>
  <c r="N12"/>
  <c r="Z18"/>
  <c r="X18"/>
  <c r="Z14"/>
  <c r="X14"/>
  <c r="N24"/>
  <c r="N16"/>
  <c r="N8"/>
  <c r="O10"/>
  <c r="N30"/>
  <c r="N22"/>
  <c r="N14"/>
  <c r="N6"/>
  <c r="O6"/>
  <c r="Z34"/>
  <c r="Z30"/>
  <c r="Z26"/>
  <c r="Z22"/>
  <c r="Z10"/>
  <c r="Z6"/>
  <c r="N35"/>
  <c r="N31"/>
  <c r="N27"/>
  <c r="N23"/>
  <c r="N19"/>
  <c r="N15"/>
  <c r="N11"/>
  <c r="N7"/>
  <c r="O36"/>
  <c r="O32"/>
  <c r="O28"/>
  <c r="O24"/>
  <c r="O20"/>
  <c r="O16"/>
  <c r="O12"/>
  <c r="O8"/>
  <c r="Z37"/>
  <c r="Z33"/>
  <c r="Z29"/>
  <c r="Z25"/>
  <c r="Z21"/>
  <c r="Z17"/>
  <c r="Z13"/>
  <c r="Z9"/>
  <c r="Z5"/>
  <c r="N34"/>
  <c r="O35"/>
  <c r="O31"/>
  <c r="O27"/>
  <c r="O23"/>
  <c r="O19"/>
  <c r="O15"/>
  <c r="O11"/>
  <c r="O7"/>
  <c r="Z36"/>
  <c r="N37"/>
  <c r="N33"/>
  <c r="N29"/>
  <c r="N25"/>
  <c r="N21"/>
  <c r="N17"/>
  <c r="N13"/>
  <c r="N9"/>
  <c r="N5"/>
  <c r="O30"/>
  <c r="O22"/>
  <c r="Z31"/>
  <c r="Z23"/>
  <c r="Z15"/>
  <c r="Z7"/>
  <c r="N36"/>
  <c r="N32"/>
  <c r="O33"/>
  <c r="O25"/>
  <c r="O17"/>
  <c r="O9"/>
  <c r="Z4"/>
  <c r="O4"/>
  <c r="O3"/>
  <c r="AC1" i="3"/>
  <c r="AB1"/>
  <c r="O4"/>
  <c r="N4"/>
  <c r="AA4"/>
  <c r="Z1"/>
  <c r="Y4"/>
  <c r="K4"/>
  <c r="Z4" s="1"/>
  <c r="R4"/>
  <c r="M4"/>
  <c r="L4"/>
  <c r="Z1" i="4" l="1"/>
  <c r="P4" i="3"/>
  <c r="Q4"/>
  <c r="S4" s="1"/>
  <c r="F42" i="1"/>
  <c r="S42" s="1"/>
  <c r="L42"/>
  <c r="M42" s="1"/>
  <c r="O42"/>
  <c r="N42" s="1"/>
  <c r="R42"/>
  <c r="T42"/>
  <c r="U42"/>
  <c r="F43"/>
  <c r="S43" s="1"/>
  <c r="L43"/>
  <c r="M43" s="1"/>
  <c r="O43"/>
  <c r="N43" s="1"/>
  <c r="R43"/>
  <c r="T43"/>
  <c r="U43"/>
  <c r="F44"/>
  <c r="S44" s="1"/>
  <c r="L44"/>
  <c r="M44" s="1"/>
  <c r="O44"/>
  <c r="N44" s="1"/>
  <c r="R44"/>
  <c r="T44"/>
  <c r="U44"/>
  <c r="F45"/>
  <c r="S45" s="1"/>
  <c r="L45"/>
  <c r="M45" s="1"/>
  <c r="O45"/>
  <c r="N45" s="1"/>
  <c r="R45"/>
  <c r="T45"/>
  <c r="U45"/>
  <c r="F46"/>
  <c r="S46" s="1"/>
  <c r="L46"/>
  <c r="M46" s="1"/>
  <c r="O46"/>
  <c r="V46" s="1"/>
  <c r="R46"/>
  <c r="T46"/>
  <c r="U46"/>
  <c r="F47"/>
  <c r="S47" s="1"/>
  <c r="L47"/>
  <c r="M47" s="1"/>
  <c r="O47"/>
  <c r="V47" s="1"/>
  <c r="R47"/>
  <c r="T47"/>
  <c r="U47"/>
  <c r="F48"/>
  <c r="S48" s="1"/>
  <c r="L48"/>
  <c r="M48" s="1"/>
  <c r="O48"/>
  <c r="P48" s="1"/>
  <c r="R48"/>
  <c r="T48"/>
  <c r="U48"/>
  <c r="F49"/>
  <c r="S49" s="1"/>
  <c r="L49"/>
  <c r="M49" s="1"/>
  <c r="O49"/>
  <c r="V49" s="1"/>
  <c r="R49"/>
  <c r="T49"/>
  <c r="U49"/>
  <c r="F33"/>
  <c r="S33" s="1"/>
  <c r="L33"/>
  <c r="M33" s="1"/>
  <c r="O33"/>
  <c r="P33" s="1"/>
  <c r="R33"/>
  <c r="T33"/>
  <c r="U33"/>
  <c r="F34"/>
  <c r="L34"/>
  <c r="M34" s="1"/>
  <c r="O34"/>
  <c r="V34" s="1"/>
  <c r="R34"/>
  <c r="S34"/>
  <c r="T34"/>
  <c r="U34"/>
  <c r="F35"/>
  <c r="S35" s="1"/>
  <c r="L35"/>
  <c r="M35" s="1"/>
  <c r="O35"/>
  <c r="R35"/>
  <c r="T35"/>
  <c r="U35"/>
  <c r="F36"/>
  <c r="S36" s="1"/>
  <c r="L36"/>
  <c r="M36"/>
  <c r="O36"/>
  <c r="P36" s="1"/>
  <c r="R36"/>
  <c r="T36"/>
  <c r="U36"/>
  <c r="F37"/>
  <c r="S37" s="1"/>
  <c r="L37"/>
  <c r="M37"/>
  <c r="O37"/>
  <c r="N37" s="1"/>
  <c r="R37"/>
  <c r="T37"/>
  <c r="U37"/>
  <c r="F38"/>
  <c r="S38" s="1"/>
  <c r="L38"/>
  <c r="M38"/>
  <c r="O38"/>
  <c r="P38"/>
  <c r="R38"/>
  <c r="T38"/>
  <c r="U38"/>
  <c r="V38"/>
  <c r="F39"/>
  <c r="L39"/>
  <c r="M39" s="1"/>
  <c r="O39"/>
  <c r="P39" s="1"/>
  <c r="R39"/>
  <c r="S39"/>
  <c r="T39"/>
  <c r="U39"/>
  <c r="V39"/>
  <c r="W39" s="1"/>
  <c r="F40"/>
  <c r="S40" s="1"/>
  <c r="L40"/>
  <c r="M40"/>
  <c r="O40"/>
  <c r="P40" s="1"/>
  <c r="R40"/>
  <c r="T40"/>
  <c r="U40"/>
  <c r="F41"/>
  <c r="S41" s="1"/>
  <c r="L41"/>
  <c r="M41" s="1"/>
  <c r="O41"/>
  <c r="P41" s="1"/>
  <c r="R41"/>
  <c r="T41"/>
  <c r="U41"/>
  <c r="L3"/>
  <c r="M3" s="1"/>
  <c r="L4"/>
  <c r="M4" s="1"/>
  <c r="L5"/>
  <c r="M5" s="1"/>
  <c r="L6"/>
  <c r="M6" s="1"/>
  <c r="L7"/>
  <c r="M7" s="1"/>
  <c r="L8"/>
  <c r="M8" s="1"/>
  <c r="L9"/>
  <c r="M9" s="1"/>
  <c r="L10"/>
  <c r="M10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V36" l="1"/>
  <c r="W36" s="1"/>
  <c r="N38"/>
  <c r="V37"/>
  <c r="W37" s="1"/>
  <c r="P37"/>
  <c r="N35"/>
  <c r="W38"/>
  <c r="V41"/>
  <c r="W41" s="1"/>
  <c r="N39"/>
  <c r="N36"/>
  <c r="N41"/>
  <c r="W34"/>
  <c r="P47"/>
  <c r="W47"/>
  <c r="W46"/>
  <c r="W49"/>
  <c r="V33"/>
  <c r="W33" s="1"/>
  <c r="V35"/>
  <c r="W35" s="1"/>
  <c r="P35"/>
  <c r="N34"/>
  <c r="P34"/>
  <c r="V40"/>
  <c r="W40" s="1"/>
  <c r="N40"/>
  <c r="P49"/>
  <c r="P46"/>
  <c r="V45"/>
  <c r="W45" s="1"/>
  <c r="P45"/>
  <c r="V44"/>
  <c r="W44" s="1"/>
  <c r="P44"/>
  <c r="V43"/>
  <c r="W43" s="1"/>
  <c r="P43"/>
  <c r="V42"/>
  <c r="W42" s="1"/>
  <c r="P42"/>
  <c r="U4" i="3"/>
  <c r="V4" s="1"/>
  <c r="N49" i="1"/>
  <c r="N48"/>
  <c r="N47"/>
  <c r="N46"/>
  <c r="V48"/>
  <c r="W48" s="1"/>
  <c r="N33"/>
  <c r="O9"/>
  <c r="O11"/>
  <c r="N11" s="1"/>
  <c r="R11"/>
  <c r="T11"/>
  <c r="U11"/>
  <c r="O12"/>
  <c r="N12" s="1"/>
  <c r="R12"/>
  <c r="T12"/>
  <c r="U12"/>
  <c r="F13"/>
  <c r="O13"/>
  <c r="N13" s="1"/>
  <c r="R13"/>
  <c r="T13"/>
  <c r="U13"/>
  <c r="F14"/>
  <c r="O14"/>
  <c r="V14" s="1"/>
  <c r="R14"/>
  <c r="T14"/>
  <c r="U14"/>
  <c r="F15"/>
  <c r="O15"/>
  <c r="N15" s="1"/>
  <c r="R15"/>
  <c r="T15"/>
  <c r="U15"/>
  <c r="F16"/>
  <c r="O16"/>
  <c r="N16" s="1"/>
  <c r="R16"/>
  <c r="T16"/>
  <c r="U16"/>
  <c r="F17"/>
  <c r="O17"/>
  <c r="N17" s="1"/>
  <c r="R17"/>
  <c r="T17"/>
  <c r="U17"/>
  <c r="F18"/>
  <c r="O18"/>
  <c r="V18" s="1"/>
  <c r="R18"/>
  <c r="T18"/>
  <c r="U18"/>
  <c r="F19"/>
  <c r="O19"/>
  <c r="N19" s="1"/>
  <c r="R19"/>
  <c r="T19"/>
  <c r="U19"/>
  <c r="F20"/>
  <c r="O20"/>
  <c r="N20" s="1"/>
  <c r="R20"/>
  <c r="T20"/>
  <c r="U20"/>
  <c r="F21"/>
  <c r="O21"/>
  <c r="P21" s="1"/>
  <c r="R21"/>
  <c r="T21"/>
  <c r="U21"/>
  <c r="F22"/>
  <c r="O22"/>
  <c r="V22" s="1"/>
  <c r="R22"/>
  <c r="T22"/>
  <c r="U22"/>
  <c r="F23"/>
  <c r="O23"/>
  <c r="N23" s="1"/>
  <c r="R23"/>
  <c r="T23"/>
  <c r="U23"/>
  <c r="F24"/>
  <c r="O24"/>
  <c r="N24" s="1"/>
  <c r="R24"/>
  <c r="T24"/>
  <c r="U24"/>
  <c r="F25"/>
  <c r="O25"/>
  <c r="P25" s="1"/>
  <c r="R25"/>
  <c r="T25"/>
  <c r="U25"/>
  <c r="F26"/>
  <c r="O26"/>
  <c r="V26" s="1"/>
  <c r="R26"/>
  <c r="T26"/>
  <c r="U26"/>
  <c r="F27"/>
  <c r="O27"/>
  <c r="N27" s="1"/>
  <c r="R27"/>
  <c r="T27"/>
  <c r="U27"/>
  <c r="F28"/>
  <c r="O28"/>
  <c r="N28" s="1"/>
  <c r="R28"/>
  <c r="T28"/>
  <c r="U28"/>
  <c r="F29"/>
  <c r="O29"/>
  <c r="N29" s="1"/>
  <c r="R29"/>
  <c r="T29"/>
  <c r="U29"/>
  <c r="F30"/>
  <c r="O30"/>
  <c r="V30" s="1"/>
  <c r="R30"/>
  <c r="T30"/>
  <c r="U30"/>
  <c r="F31"/>
  <c r="O31"/>
  <c r="N31" s="1"/>
  <c r="R31"/>
  <c r="T31"/>
  <c r="U31"/>
  <c r="F32"/>
  <c r="O32"/>
  <c r="N32" s="1"/>
  <c r="R32"/>
  <c r="T32"/>
  <c r="U32"/>
  <c r="O4"/>
  <c r="O5"/>
  <c r="O6"/>
  <c r="O7"/>
  <c r="O8"/>
  <c r="O10"/>
  <c r="O3"/>
  <c r="P22" l="1"/>
  <c r="V23"/>
  <c r="W23" s="1"/>
  <c r="P26"/>
  <c r="V27"/>
  <c r="W27" s="1"/>
  <c r="P27"/>
  <c r="V28"/>
  <c r="W28" s="1"/>
  <c r="P28"/>
  <c r="W26"/>
  <c r="V24"/>
  <c r="P24"/>
  <c r="P23"/>
  <c r="W22"/>
  <c r="V20"/>
  <c r="W20" s="1"/>
  <c r="P20"/>
  <c r="V19"/>
  <c r="W19" s="1"/>
  <c r="P19"/>
  <c r="P18"/>
  <c r="P14"/>
  <c r="W24"/>
  <c r="V32"/>
  <c r="W32" s="1"/>
  <c r="P32"/>
  <c r="V31"/>
  <c r="W31" s="1"/>
  <c r="P31"/>
  <c r="P30"/>
  <c r="V16"/>
  <c r="W16" s="1"/>
  <c r="P16"/>
  <c r="V15"/>
  <c r="W15" s="1"/>
  <c r="P15"/>
  <c r="V12"/>
  <c r="W12" s="1"/>
  <c r="P12"/>
  <c r="V11"/>
  <c r="W11" s="1"/>
  <c r="P11"/>
  <c r="T4" i="3"/>
  <c r="AB4"/>
  <c r="AC4"/>
  <c r="AC2" s="1"/>
  <c r="W30" i="1"/>
  <c r="W14"/>
  <c r="W18"/>
  <c r="N30"/>
  <c r="V29"/>
  <c r="W29" s="1"/>
  <c r="N26"/>
  <c r="V25"/>
  <c r="W25" s="1"/>
  <c r="N22"/>
  <c r="V21"/>
  <c r="W21" s="1"/>
  <c r="N18"/>
  <c r="V17"/>
  <c r="W17" s="1"/>
  <c r="N14"/>
  <c r="V13"/>
  <c r="W13" s="1"/>
  <c r="N25"/>
  <c r="N21"/>
  <c r="P29"/>
  <c r="P17"/>
  <c r="P13"/>
  <c r="V8"/>
  <c r="V9"/>
  <c r="V10"/>
  <c r="U6"/>
  <c r="U7"/>
  <c r="U8"/>
  <c r="U9"/>
  <c r="U10"/>
  <c r="T6"/>
  <c r="T7"/>
  <c r="T8"/>
  <c r="T9"/>
  <c r="T10"/>
  <c r="X23" l="1"/>
  <c r="W9"/>
  <c r="W8"/>
  <c r="W10"/>
  <c r="U4" l="1"/>
  <c r="U5"/>
  <c r="U3"/>
  <c r="T5"/>
  <c r="T4" l="1"/>
  <c r="V4"/>
  <c r="V5"/>
  <c r="W5" s="1"/>
  <c r="P8"/>
  <c r="P9"/>
  <c r="P10"/>
  <c r="T3"/>
  <c r="R4"/>
  <c r="R5"/>
  <c r="R6"/>
  <c r="R7"/>
  <c r="R8"/>
  <c r="R9"/>
  <c r="R10"/>
  <c r="R3"/>
  <c r="P7" l="1"/>
  <c r="V7"/>
  <c r="W7" s="1"/>
  <c r="X7" s="1"/>
  <c r="P6"/>
  <c r="V6"/>
  <c r="W6" s="1"/>
  <c r="P4"/>
  <c r="W4"/>
  <c r="P5"/>
  <c r="N10"/>
  <c r="N9"/>
  <c r="N8"/>
  <c r="N7"/>
  <c r="N6"/>
  <c r="N5"/>
  <c r="N4"/>
  <c r="V3"/>
  <c r="W3" s="1"/>
  <c r="X3" l="1"/>
  <c r="W1"/>
  <c r="P3"/>
  <c r="N3" l="1"/>
</calcChain>
</file>

<file path=xl/sharedStrings.xml><?xml version="1.0" encoding="utf-8"?>
<sst xmlns="http://schemas.openxmlformats.org/spreadsheetml/2006/main" count="296" uniqueCount="113">
  <si>
    <t>Nazwa</t>
  </si>
  <si>
    <t>Grubość</t>
  </si>
  <si>
    <t>Wymiar x</t>
  </si>
  <si>
    <t>Wymiar y</t>
  </si>
  <si>
    <t>Koeficjent</t>
  </si>
  <si>
    <t>Przelicznik</t>
  </si>
  <si>
    <t>Ilość</t>
  </si>
  <si>
    <t>Cena całość</t>
  </si>
  <si>
    <t>Cena za sztukę</t>
  </si>
  <si>
    <t>LP</t>
  </si>
  <si>
    <t>Suma</t>
  </si>
  <si>
    <t>Kg</t>
  </si>
  <si>
    <t>Cena za kg</t>
  </si>
  <si>
    <t>Cena blachy</t>
  </si>
  <si>
    <t>Gatunek</t>
  </si>
  <si>
    <t>Kalkulacja pozycji względna dla Kwadratow oraz prostokątów</t>
  </si>
  <si>
    <t>Cena</t>
  </si>
  <si>
    <t>Cena za szt.</t>
  </si>
  <si>
    <t>Materiał</t>
  </si>
  <si>
    <t>S355J2+N</t>
  </si>
  <si>
    <t>Masa</t>
  </si>
  <si>
    <t>Element</t>
  </si>
  <si>
    <t>lp</t>
  </si>
  <si>
    <t>Średnica</t>
  </si>
  <si>
    <t>Średnica wew</t>
  </si>
  <si>
    <t>Cena materiału</t>
  </si>
  <si>
    <t>Kwadrat</t>
  </si>
  <si>
    <t>Pierścień</t>
  </si>
  <si>
    <t>Złom</t>
  </si>
  <si>
    <t>złom środka</t>
  </si>
  <si>
    <t>Nazwisko</t>
  </si>
  <si>
    <t>Michał Baranowski</t>
  </si>
  <si>
    <t>Firma</t>
  </si>
  <si>
    <t>Rafstal</t>
  </si>
  <si>
    <t>NR Zlecenia</t>
  </si>
  <si>
    <t>cena za sztuke</t>
  </si>
  <si>
    <t>Koszt złomu [zł]</t>
  </si>
  <si>
    <t>koszt</t>
  </si>
  <si>
    <t>Procent</t>
  </si>
  <si>
    <t xml:space="preserve"> złomu kg</t>
  </si>
  <si>
    <t>obwod</t>
  </si>
  <si>
    <t>Obwod</t>
  </si>
  <si>
    <t>Koszt palenia</t>
  </si>
  <si>
    <t>wymiar Y</t>
  </si>
  <si>
    <t>szt.</t>
  </si>
  <si>
    <t>Sztuk.</t>
  </si>
  <si>
    <t>Waga [kg]</t>
  </si>
  <si>
    <t>waga</t>
  </si>
  <si>
    <t>Cena zakupu</t>
  </si>
  <si>
    <t>cena sprzedaży</t>
  </si>
  <si>
    <t>cena</t>
  </si>
  <si>
    <t>Zlecenie</t>
  </si>
  <si>
    <t>Zysk</t>
  </si>
  <si>
    <t>Koszty</t>
  </si>
  <si>
    <t>transport</t>
  </si>
  <si>
    <t>ilość aut</t>
  </si>
  <si>
    <t>KONTRAHENT</t>
  </si>
  <si>
    <t>1. ZESTAWIENIE DETALI DO PALENIA WG GRUBOŚCI:</t>
  </si>
  <si>
    <t>2. DODATKOWE OPERACJE:</t>
  </si>
  <si>
    <t>ZNAKOWANIE MARKEREM</t>
  </si>
  <si>
    <t>ZNAKOWANIE TRWAŁE</t>
  </si>
  <si>
    <t>FAZOWANIE PLAZMOWE</t>
  </si>
  <si>
    <t>FAZOWANIE GAZOWE</t>
  </si>
  <si>
    <t>3. W PIERWSZEJ KOLEJNOŚCI PALIĆ:</t>
  </si>
  <si>
    <t>ZE ZŁOMU</t>
  </si>
  <si>
    <t>ZE ZWROTU</t>
  </si>
  <si>
    <t>4. W OSTATECZNOŚCI BRAĆ NOWY ARKUSZ. ZWROT OPISYWAĆ ZGODNIE Z PLANAMI</t>
  </si>
  <si>
    <t>ZLECIŁ</t>
  </si>
  <si>
    <t>MICHAŁ BARANOWSKI</t>
  </si>
  <si>
    <t>GRZEGORZ LENARCIK</t>
  </si>
  <si>
    <t>SPRAWDZIŁ</t>
  </si>
  <si>
    <t>MAREK ZUZIAK</t>
  </si>
  <si>
    <t>DATA:</t>
  </si>
  <si>
    <t>P:4.2.1. "NADZOROWYWANIE DOKUMENTACJI"</t>
  </si>
  <si>
    <t>Zlecenia</t>
  </si>
  <si>
    <t>PRZYJĄŁ</t>
  </si>
  <si>
    <t xml:space="preserve">ZLECENIE PRODUKCYJNE NR </t>
  </si>
  <si>
    <t>Realizacja</t>
  </si>
  <si>
    <t>WZ zastępcza SSC M.Baranowski</t>
  </si>
  <si>
    <t>nazwa</t>
  </si>
  <si>
    <t>ilość</t>
  </si>
  <si>
    <t>1924-30-1000x1000-1szt</t>
  </si>
  <si>
    <t>#30 S355J2+N</t>
  </si>
  <si>
    <t>1924-20-1000x1000-1szt</t>
  </si>
  <si>
    <t>#20 S355J2+N</t>
  </si>
  <si>
    <t>RAFSTAL</t>
  </si>
  <si>
    <t>13EK1924</t>
  </si>
  <si>
    <t>30xfi430_fi250_18G2A_szt. 3</t>
  </si>
  <si>
    <t>40xfi350_fi250_18G2A_szt. 3</t>
  </si>
  <si>
    <t>#40 S355J2+N</t>
  </si>
  <si>
    <t>50xfi335_fi250_18G2A_szt. 3</t>
  </si>
  <si>
    <t>#50 S355J2+N</t>
  </si>
  <si>
    <t>60xfi425_fi272_18G2A_szt. 3</t>
  </si>
  <si>
    <t>#60 S355J2+N</t>
  </si>
  <si>
    <t>70xfi452_fi340_18G2A_szt. 3</t>
  </si>
  <si>
    <t>#70 S355J2+N</t>
  </si>
  <si>
    <t>#90 S355J2+N</t>
  </si>
  <si>
    <t>200xfi410_fi290_18G2A_szt. 3</t>
  </si>
  <si>
    <t>#200 S355J2+N</t>
  </si>
  <si>
    <t>Precy Tech</t>
  </si>
  <si>
    <t>13/EK/2622</t>
  </si>
  <si>
    <t>90xfi445xfi350 szt.3</t>
  </si>
  <si>
    <t>90xfi452xfi290 szt3</t>
  </si>
  <si>
    <t>Rys. wykonane przez M. Jabłońskiego, proszę o sprawdzenie.</t>
  </si>
  <si>
    <t>Waga zapotrzebowania</t>
  </si>
  <si>
    <t>Sztuki klienta</t>
  </si>
  <si>
    <t>Zapotrzebowanie</t>
  </si>
  <si>
    <t>Element 3xfi94xfi70</t>
  </si>
  <si>
    <t>DC01</t>
  </si>
  <si>
    <t>pawel.cwiek@o2.pl</t>
  </si>
  <si>
    <t>.0363</t>
  </si>
  <si>
    <t>Hedar</t>
  </si>
  <si>
    <t>15H00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</si>
</sst>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\ &quot;zł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8" fillId="2" borderId="0" applyNumberFormat="0" applyBorder="0" applyAlignment="0" applyProtection="0"/>
    <xf numFmtId="0" fontId="6" fillId="3" borderId="0" applyNumberFormat="0" applyBorder="0" applyAlignment="0" applyProtection="0"/>
    <xf numFmtId="0" fontId="8" fillId="4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0" applyNumberFormat="0" applyBorder="0" applyAlignment="0" applyProtection="0"/>
    <xf numFmtId="0" fontId="4" fillId="7" borderId="0" applyNumberFormat="0" applyBorder="0" applyAlignment="0" applyProtection="0"/>
    <xf numFmtId="0" fontId="8" fillId="8" borderId="0" applyNumberFormat="0" applyBorder="0" applyAlignment="0" applyProtection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80">
    <xf numFmtId="0" fontId="0" fillId="0" borderId="0" xfId="0"/>
    <xf numFmtId="0" fontId="8" fillId="2" borderId="1" xfId="1" applyBorder="1" applyAlignment="1">
      <alignment horizontal="center" vertical="center"/>
    </xf>
    <xf numFmtId="0" fontId="7" fillId="4" borderId="1" xfId="3" applyFont="1" applyBorder="1" applyAlignment="1">
      <alignment horizontal="center" vertical="center"/>
    </xf>
    <xf numFmtId="0" fontId="5" fillId="5" borderId="1" xfId="4" applyBorder="1" applyAlignment="1">
      <alignment horizontal="center" vertical="center"/>
    </xf>
    <xf numFmtId="0" fontId="5" fillId="5" borderId="1" xfId="4" quotePrefix="1" applyBorder="1" applyAlignment="1">
      <alignment horizontal="center" vertical="center"/>
    </xf>
    <xf numFmtId="164" fontId="5" fillId="5" borderId="1" xfId="4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1" applyBorder="1" applyAlignment="1">
      <alignment horizontal="center" vertical="center"/>
    </xf>
    <xf numFmtId="0" fontId="8" fillId="2" borderId="2" xfId="1" applyBorder="1" applyAlignment="1">
      <alignment vertical="center"/>
    </xf>
    <xf numFmtId="0" fontId="8" fillId="2" borderId="3" xfId="1" applyBorder="1" applyAlignment="1">
      <alignment vertical="center"/>
    </xf>
    <xf numFmtId="164" fontId="8" fillId="2" borderId="4" xfId="1" applyNumberFormat="1" applyBorder="1" applyAlignment="1">
      <alignment vertical="center"/>
    </xf>
    <xf numFmtId="164" fontId="6" fillId="3" borderId="1" xfId="2" applyNumberFormat="1" applyBorder="1" applyAlignment="1">
      <alignment horizontal="center" vertical="center"/>
    </xf>
    <xf numFmtId="2" fontId="0" fillId="0" borderId="0" xfId="0" applyNumberFormat="1" applyBorder="1"/>
    <xf numFmtId="2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8" fillId="8" borderId="1" xfId="7" applyBorder="1" applyAlignment="1">
      <alignment horizontal="center" vertical="center"/>
    </xf>
    <xf numFmtId="0" fontId="8" fillId="6" borderId="1" xfId="5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164" fontId="4" fillId="7" borderId="1" xfId="6" applyNumberForma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" fontId="4" fillId="7" borderId="1" xfId="6" applyNumberFormat="1" applyBorder="1" applyAlignment="1">
      <alignment horizontal="center" vertical="center"/>
    </xf>
    <xf numFmtId="0" fontId="9" fillId="7" borderId="1" xfId="6" applyFont="1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/>
    <xf numFmtId="0" fontId="0" fillId="9" borderId="1" xfId="0" applyFill="1" applyBorder="1"/>
    <xf numFmtId="14" fontId="0" fillId="0" borderId="0" xfId="0" applyNumberFormat="1"/>
    <xf numFmtId="2" fontId="8" fillId="2" borderId="1" xfId="1" applyNumberFormat="1" applyBorder="1" applyAlignment="1">
      <alignment horizontal="center" vertical="center"/>
    </xf>
    <xf numFmtId="2" fontId="6" fillId="3" borderId="1" xfId="2" applyNumberFormat="1" applyBorder="1" applyAlignment="1">
      <alignment horizontal="center" vertical="center"/>
    </xf>
    <xf numFmtId="2" fontId="6" fillId="3" borderId="1" xfId="2" applyNumberFormat="1" applyBorder="1" applyAlignment="1">
      <alignment horizontal="center"/>
    </xf>
    <xf numFmtId="2" fontId="0" fillId="0" borderId="0" xfId="0" applyNumberFormat="1"/>
    <xf numFmtId="4" fontId="8" fillId="2" borderId="1" xfId="1" applyNumberFormat="1" applyBorder="1" applyAlignment="1">
      <alignment horizontal="center" vertical="center"/>
    </xf>
    <xf numFmtId="4" fontId="6" fillId="3" borderId="1" xfId="2" applyNumberFormat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/>
    </xf>
    <xf numFmtId="0" fontId="7" fillId="2" borderId="1" xfId="1" applyFont="1" applyBorder="1" applyAlignment="1">
      <alignment horizontal="center" vertical="center"/>
    </xf>
    <xf numFmtId="0" fontId="7" fillId="2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6" fillId="3" borderId="1" xfId="2" applyBorder="1" applyAlignment="1">
      <alignment horizontal="center"/>
    </xf>
    <xf numFmtId="0" fontId="8" fillId="2" borderId="1" xfId="1" applyBorder="1" applyAlignment="1">
      <alignment horizontal="center"/>
    </xf>
    <xf numFmtId="0" fontId="3" fillId="3" borderId="1" xfId="2" applyFont="1" applyBorder="1" applyAlignment="1">
      <alignment horizontal="center"/>
    </xf>
    <xf numFmtId="164" fontId="3" fillId="3" borderId="1" xfId="2" applyNumberFormat="1" applyFont="1" applyBorder="1" applyAlignment="1">
      <alignment horizontal="center"/>
    </xf>
    <xf numFmtId="164" fontId="0" fillId="0" borderId="0" xfId="0" applyNumberFormat="1"/>
    <xf numFmtId="2" fontId="11" fillId="0" borderId="0" xfId="0" applyNumberFormat="1" applyFont="1" applyBorder="1" applyAlignment="1">
      <alignment vertical="top"/>
    </xf>
    <xf numFmtId="2" fontId="11" fillId="0" borderId="6" xfId="0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3" borderId="1" xfId="2" applyFont="1" applyBorder="1" applyAlignment="1">
      <alignment horizontal="center"/>
    </xf>
    <xf numFmtId="0" fontId="0" fillId="10" borderId="0" xfId="0" applyFill="1"/>
    <xf numFmtId="164" fontId="0" fillId="10" borderId="0" xfId="0" applyNumberFormat="1" applyFill="1"/>
    <xf numFmtId="0" fontId="5" fillId="11" borderId="1" xfId="4" applyFill="1" applyBorder="1" applyAlignment="1">
      <alignment horizontal="center" vertical="center"/>
    </xf>
    <xf numFmtId="0" fontId="5" fillId="11" borderId="1" xfId="4" quotePrefix="1" applyFill="1" applyBorder="1" applyAlignment="1">
      <alignment horizontal="center" vertical="center"/>
    </xf>
    <xf numFmtId="164" fontId="5" fillId="11" borderId="1" xfId="4" applyNumberFormat="1" applyFill="1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7" borderId="1" xfId="6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6" borderId="1" xfId="5" applyBorder="1" applyAlignment="1">
      <alignment horizontal="center" vertical="center" wrapText="1"/>
    </xf>
    <xf numFmtId="164" fontId="8" fillId="6" borderId="1" xfId="5" applyNumberForma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" fillId="11" borderId="1" xfId="4" applyFont="1" applyFill="1" applyBorder="1" applyAlignment="1">
      <alignment horizontal="center" vertical="center"/>
    </xf>
    <xf numFmtId="44" fontId="4" fillId="7" borderId="1" xfId="8" applyFont="1" applyFill="1" applyBorder="1" applyAlignment="1">
      <alignment horizontal="center" vertical="center"/>
    </xf>
    <xf numFmtId="0" fontId="1" fillId="7" borderId="1" xfId="6" applyFont="1" applyBorder="1" applyAlignment="1">
      <alignment horizontal="center" vertical="center"/>
    </xf>
    <xf numFmtId="0" fontId="13" fillId="7" borderId="1" xfId="9" applyFill="1" applyBorder="1" applyAlignment="1">
      <alignment horizontal="center" vertical="center"/>
    </xf>
    <xf numFmtId="0" fontId="7" fillId="2" borderId="2" xfId="1" applyFont="1" applyBorder="1" applyAlignment="1">
      <alignment horizontal="center" vertical="center"/>
    </xf>
    <xf numFmtId="0" fontId="7" fillId="2" borderId="3" xfId="1" applyFont="1" applyBorder="1" applyAlignment="1">
      <alignment horizontal="center" vertical="center"/>
    </xf>
    <xf numFmtId="0" fontId="7" fillId="2" borderId="4" xfId="1" applyFont="1" applyBorder="1" applyAlignment="1">
      <alignment horizontal="center" vertical="center"/>
    </xf>
    <xf numFmtId="0" fontId="4" fillId="7" borderId="1" xfId="6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0">
    <cellStyle name="20% - akcent 1" xfId="4" builtinId="30"/>
    <cellStyle name="20% - akcent 2" xfId="6" builtinId="34"/>
    <cellStyle name="20% - akcent 6" xfId="2" builtinId="50"/>
    <cellStyle name="60% - akcent 2" xfId="7" builtinId="36"/>
    <cellStyle name="60% - akcent 6" xfId="3" builtinId="52"/>
    <cellStyle name="Akcent 1" xfId="1" builtinId="29"/>
    <cellStyle name="Akcent 2" xfId="5" builtinId="33"/>
    <cellStyle name="Hiperłącze" xfId="9" builtinId="8"/>
    <cellStyle name="Normalny" xfId="0" builtinId="0"/>
    <cellStyle name="Walutowy" xfId="8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awel.cwiek@o2.p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X49"/>
  <sheetViews>
    <sheetView tabSelected="1" zoomScale="60" zoomScaleNormal="60" workbookViewId="0">
      <selection activeCell="P2" sqref="P2"/>
    </sheetView>
  </sheetViews>
  <sheetFormatPr defaultRowHeight="15"/>
  <cols>
    <col min="1" max="1" width="3.5703125" customWidth="1"/>
    <col min="2" max="2" width="13.85546875" bestFit="1" customWidth="1"/>
    <col min="3" max="3" width="8.140625" bestFit="1" customWidth="1"/>
    <col min="4" max="5" width="9.28515625" bestFit="1" customWidth="1"/>
    <col min="6" max="6" width="16.5703125" customWidth="1"/>
    <col min="7" max="7" width="9.28515625" customWidth="1"/>
    <col min="8" max="8" width="9.85546875" bestFit="1" customWidth="1"/>
    <col min="9" max="9" width="11.28515625" customWidth="1"/>
    <col min="10" max="10" width="10.140625" bestFit="1" customWidth="1"/>
    <col min="11" max="11" width="10.42578125" customWidth="1"/>
    <col min="12" max="12" width="10.85546875" style="31" bestFit="1" customWidth="1"/>
    <col min="13" max="13" width="13" style="34" bestFit="1" customWidth="1"/>
    <col min="14" max="14" width="17.5703125" customWidth="1"/>
    <col min="15" max="16" width="16.7109375" bestFit="1" customWidth="1"/>
    <col min="18" max="18" width="6.5703125" customWidth="1"/>
    <col min="19" max="19" width="36.7109375" bestFit="1" customWidth="1"/>
    <col min="20" max="20" width="12.5703125" customWidth="1"/>
    <col min="21" max="21" width="11.42578125" bestFit="1" customWidth="1"/>
    <col min="22" max="22" width="12.42578125" bestFit="1" customWidth="1"/>
    <col min="23" max="23" width="15.85546875" customWidth="1"/>
    <col min="24" max="24" width="11.28515625" bestFit="1" customWidth="1"/>
  </cols>
  <sheetData>
    <row r="1" spans="1:24" ht="45.75" customHeight="1">
      <c r="A1" s="68" t="s">
        <v>15</v>
      </c>
      <c r="B1" s="69"/>
      <c r="C1" s="69"/>
      <c r="D1" s="69"/>
      <c r="E1" s="69"/>
      <c r="F1" s="70"/>
      <c r="G1" s="36"/>
      <c r="H1" s="36"/>
      <c r="I1" s="36"/>
      <c r="J1" s="36"/>
      <c r="K1" s="36"/>
      <c r="L1" s="36" t="s">
        <v>77</v>
      </c>
      <c r="M1" s="37">
        <v>6</v>
      </c>
      <c r="N1" s="36" t="s">
        <v>111</v>
      </c>
      <c r="O1" s="7" t="s">
        <v>112</v>
      </c>
      <c r="P1" s="36">
        <v>16</v>
      </c>
      <c r="R1" s="8" t="str">
        <f>CONCATENATE("Oferta"," ","numer"," ",O1,P1," ",N1)</f>
        <v>Oferta numer 15H0016 Hedar</v>
      </c>
      <c r="S1" s="9"/>
      <c r="T1" s="9" t="s">
        <v>77</v>
      </c>
      <c r="U1" s="9" t="str">
        <f>CONCATENATE("około",M1," dni")</f>
        <v>około6 dni</v>
      </c>
      <c r="V1" s="9" t="s">
        <v>10</v>
      </c>
      <c r="W1" s="10">
        <f>SUM(W3:W32)</f>
        <v>277.2</v>
      </c>
    </row>
    <row r="2" spans="1:24">
      <c r="A2" s="41" t="s">
        <v>9</v>
      </c>
      <c r="B2" s="7" t="s">
        <v>21</v>
      </c>
      <c r="C2" s="7" t="s">
        <v>1</v>
      </c>
      <c r="D2" s="7" t="s">
        <v>2</v>
      </c>
      <c r="E2" s="7" t="s">
        <v>3</v>
      </c>
      <c r="F2" s="41" t="s">
        <v>0</v>
      </c>
      <c r="G2" s="41" t="s">
        <v>6</v>
      </c>
      <c r="H2" s="41" t="s">
        <v>14</v>
      </c>
      <c r="I2" s="41" t="s">
        <v>13</v>
      </c>
      <c r="J2" s="41" t="s">
        <v>4</v>
      </c>
      <c r="K2" s="7" t="s">
        <v>5</v>
      </c>
      <c r="L2" s="28" t="s">
        <v>11</v>
      </c>
      <c r="M2" s="32" t="s">
        <v>20</v>
      </c>
      <c r="N2" s="7" t="s">
        <v>12</v>
      </c>
      <c r="O2" s="7" t="s">
        <v>8</v>
      </c>
      <c r="P2" s="7" t="s">
        <v>7</v>
      </c>
      <c r="R2" s="1" t="s">
        <v>9</v>
      </c>
      <c r="S2" s="1" t="s">
        <v>0</v>
      </c>
      <c r="T2" s="1" t="s">
        <v>6</v>
      </c>
      <c r="U2" s="1" t="s">
        <v>18</v>
      </c>
      <c r="V2" s="1" t="s">
        <v>17</v>
      </c>
      <c r="W2" s="1" t="s">
        <v>16</v>
      </c>
    </row>
    <row r="3" spans="1:24">
      <c r="A3" s="7">
        <v>1</v>
      </c>
      <c r="B3" s="7" t="s">
        <v>21</v>
      </c>
      <c r="C3" s="40">
        <v>8</v>
      </c>
      <c r="D3" s="40">
        <v>550</v>
      </c>
      <c r="E3" s="40">
        <v>750</v>
      </c>
      <c r="F3" s="40" t="str">
        <f>CONCATENATE(C3,"x",D3,"x",E3)</f>
        <v>8x550x750</v>
      </c>
      <c r="G3" s="40">
        <v>3</v>
      </c>
      <c r="H3" s="42" t="s">
        <v>19</v>
      </c>
      <c r="I3" s="43">
        <v>2.5</v>
      </c>
      <c r="J3" s="2">
        <v>1.4</v>
      </c>
      <c r="K3" s="2">
        <v>8</v>
      </c>
      <c r="L3" s="29">
        <f t="shared" ref="L3:L10" si="0">C3*(D3/1000)*(E3/1000)*K3</f>
        <v>26.400000000000002</v>
      </c>
      <c r="M3" s="33" t="str">
        <f>CONCATENATE(L3*G3," kg")</f>
        <v>79,2 kg</v>
      </c>
      <c r="N3" s="11">
        <f>O3/L3</f>
        <v>3.4999999999999996</v>
      </c>
      <c r="O3" s="11">
        <f t="shared" ref="O3:O10" si="1">(C3)*(D3/1000)*(E3/1000)*I3*K3*J3</f>
        <v>92.399999999999991</v>
      </c>
      <c r="P3" s="11">
        <f t="shared" ref="P3:P10" si="2">O3*G3</f>
        <v>277.2</v>
      </c>
      <c r="R3" s="54">
        <f t="shared" ref="R3:R10" si="3">A3</f>
        <v>1</v>
      </c>
      <c r="S3" s="64" t="s">
        <v>107</v>
      </c>
      <c r="T3" s="55">
        <f t="shared" ref="T3:U5" si="4">G3</f>
        <v>3</v>
      </c>
      <c r="U3" s="55" t="str">
        <f t="shared" si="4"/>
        <v>S355J2+N</v>
      </c>
      <c r="V3" s="56">
        <f>O3</f>
        <v>92.399999999999991</v>
      </c>
      <c r="W3" s="56">
        <f>V3*T3</f>
        <v>277.2</v>
      </c>
      <c r="X3" s="44">
        <f>SUM(W3:W6)</f>
        <v>277.2</v>
      </c>
    </row>
    <row r="4" spans="1:24">
      <c r="A4" s="7">
        <v>2</v>
      </c>
      <c r="B4" s="7" t="s">
        <v>21</v>
      </c>
      <c r="C4" s="40"/>
      <c r="D4" s="40"/>
      <c r="E4" s="40"/>
      <c r="F4" s="40" t="str">
        <f t="shared" ref="F4:F12" si="5">CONCATENATE(C4,"x",D4,"x",E4)</f>
        <v>xx</v>
      </c>
      <c r="G4" s="40">
        <v>10</v>
      </c>
      <c r="H4" s="42" t="s">
        <v>19</v>
      </c>
      <c r="I4" s="43">
        <v>2.5</v>
      </c>
      <c r="J4" s="2">
        <v>1.4</v>
      </c>
      <c r="K4" s="2">
        <v>8</v>
      </c>
      <c r="L4" s="29">
        <f t="shared" si="0"/>
        <v>0</v>
      </c>
      <c r="M4" s="33" t="str">
        <f t="shared" ref="M4:M32" si="6">CONCATENATE(L4*G4," kg")</f>
        <v>0 kg</v>
      </c>
      <c r="N4" s="11" t="e">
        <f t="shared" ref="N4:N10" si="7">O4/L4</f>
        <v>#DIV/0!</v>
      </c>
      <c r="O4" s="11">
        <f t="shared" si="1"/>
        <v>0</v>
      </c>
      <c r="P4" s="11">
        <f t="shared" si="2"/>
        <v>0</v>
      </c>
      <c r="R4" s="54">
        <f t="shared" si="3"/>
        <v>2</v>
      </c>
      <c r="S4" s="54" t="str">
        <f t="shared" ref="S4:S32" si="8">CONCATENATE(B4," ",$P$1,"_",F4,)</f>
        <v>Element 16_xx</v>
      </c>
      <c r="T4" s="55">
        <f t="shared" si="4"/>
        <v>10</v>
      </c>
      <c r="U4" s="55" t="str">
        <f t="shared" si="4"/>
        <v>S355J2+N</v>
      </c>
      <c r="V4" s="56">
        <f t="shared" ref="V4:V10" si="9">O4</f>
        <v>0</v>
      </c>
      <c r="W4" s="56">
        <f>V4*T4</f>
        <v>0</v>
      </c>
    </row>
    <row r="5" spans="1:24">
      <c r="A5" s="7">
        <v>3</v>
      </c>
      <c r="B5" s="7" t="s">
        <v>21</v>
      </c>
      <c r="C5" s="40"/>
      <c r="D5" s="40"/>
      <c r="E5" s="40"/>
      <c r="F5" s="40" t="str">
        <f t="shared" si="5"/>
        <v>xx</v>
      </c>
      <c r="G5" s="40">
        <v>20</v>
      </c>
      <c r="H5" s="42" t="s">
        <v>19</v>
      </c>
      <c r="I5" s="43">
        <v>2.5</v>
      </c>
      <c r="J5" s="2">
        <v>1.4</v>
      </c>
      <c r="K5" s="2">
        <v>8</v>
      </c>
      <c r="L5" s="29">
        <f t="shared" si="0"/>
        <v>0</v>
      </c>
      <c r="M5" s="33" t="str">
        <f t="shared" si="6"/>
        <v>0 kg</v>
      </c>
      <c r="N5" s="11" t="e">
        <f t="shared" si="7"/>
        <v>#DIV/0!</v>
      </c>
      <c r="O5" s="11">
        <f t="shared" si="1"/>
        <v>0</v>
      </c>
      <c r="P5" s="11">
        <f t="shared" si="2"/>
        <v>0</v>
      </c>
      <c r="R5" s="54">
        <f t="shared" si="3"/>
        <v>3</v>
      </c>
      <c r="S5" s="54" t="str">
        <f t="shared" si="8"/>
        <v>Element 16_xx</v>
      </c>
      <c r="T5" s="55">
        <f t="shared" si="4"/>
        <v>20</v>
      </c>
      <c r="U5" s="55" t="str">
        <f t="shared" si="4"/>
        <v>S355J2+N</v>
      </c>
      <c r="V5" s="56">
        <f t="shared" si="9"/>
        <v>0</v>
      </c>
      <c r="W5" s="56">
        <f t="shared" ref="W5:W10" si="10">V5*T5</f>
        <v>0</v>
      </c>
    </row>
    <row r="6" spans="1:24">
      <c r="A6" s="7">
        <v>4</v>
      </c>
      <c r="B6" s="7" t="s">
        <v>21</v>
      </c>
      <c r="C6" s="40"/>
      <c r="D6" s="40"/>
      <c r="E6" s="40"/>
      <c r="F6" s="40" t="str">
        <f t="shared" si="5"/>
        <v>xx</v>
      </c>
      <c r="G6" s="40">
        <v>2</v>
      </c>
      <c r="H6" s="42" t="s">
        <v>19</v>
      </c>
      <c r="I6" s="43">
        <v>2.5</v>
      </c>
      <c r="J6" s="2">
        <v>1.5</v>
      </c>
      <c r="K6" s="2">
        <v>8</v>
      </c>
      <c r="L6" s="29">
        <f t="shared" si="0"/>
        <v>0</v>
      </c>
      <c r="M6" s="33" t="str">
        <f t="shared" si="6"/>
        <v>0 kg</v>
      </c>
      <c r="N6" s="11" t="e">
        <f t="shared" si="7"/>
        <v>#DIV/0!</v>
      </c>
      <c r="O6" s="11">
        <f t="shared" si="1"/>
        <v>0</v>
      </c>
      <c r="P6" s="11">
        <f t="shared" si="2"/>
        <v>0</v>
      </c>
      <c r="R6" s="54">
        <f t="shared" si="3"/>
        <v>4</v>
      </c>
      <c r="S6" s="54" t="str">
        <f t="shared" si="8"/>
        <v>Element 16_xx</v>
      </c>
      <c r="T6" s="55">
        <f t="shared" ref="T6:T10" si="11">G6</f>
        <v>2</v>
      </c>
      <c r="U6" s="55" t="str">
        <f>H6</f>
        <v>S355J2+N</v>
      </c>
      <c r="V6" s="56">
        <f t="shared" si="9"/>
        <v>0</v>
      </c>
      <c r="W6" s="56">
        <f t="shared" si="10"/>
        <v>0</v>
      </c>
    </row>
    <row r="7" spans="1:24">
      <c r="A7" s="7">
        <v>5</v>
      </c>
      <c r="B7" s="7" t="s">
        <v>21</v>
      </c>
      <c r="C7" s="40"/>
      <c r="D7" s="40"/>
      <c r="E7" s="40"/>
      <c r="F7" s="40" t="str">
        <f t="shared" si="5"/>
        <v>xx</v>
      </c>
      <c r="G7" s="40">
        <v>16</v>
      </c>
      <c r="H7" s="42" t="s">
        <v>19</v>
      </c>
      <c r="I7" s="43">
        <v>2.5</v>
      </c>
      <c r="J7" s="2">
        <v>1.5</v>
      </c>
      <c r="K7" s="2">
        <v>8</v>
      </c>
      <c r="L7" s="29">
        <f t="shared" si="0"/>
        <v>0</v>
      </c>
      <c r="M7" s="33" t="str">
        <f t="shared" si="6"/>
        <v>0 kg</v>
      </c>
      <c r="N7" s="11" t="e">
        <f t="shared" si="7"/>
        <v>#DIV/0!</v>
      </c>
      <c r="O7" s="11">
        <f t="shared" si="1"/>
        <v>0</v>
      </c>
      <c r="P7" s="11">
        <f t="shared" si="2"/>
        <v>0</v>
      </c>
      <c r="R7" s="54">
        <f t="shared" si="3"/>
        <v>5</v>
      </c>
      <c r="S7" s="54" t="str">
        <f t="shared" si="8"/>
        <v>Element 16_xx</v>
      </c>
      <c r="T7" s="55">
        <f t="shared" si="11"/>
        <v>16</v>
      </c>
      <c r="U7" s="55" t="str">
        <f>H7</f>
        <v>S355J2+N</v>
      </c>
      <c r="V7" s="56">
        <f t="shared" si="9"/>
        <v>0</v>
      </c>
      <c r="W7" s="56">
        <f t="shared" si="10"/>
        <v>0</v>
      </c>
      <c r="X7" s="53">
        <f>SUM(W7:W11)</f>
        <v>0</v>
      </c>
    </row>
    <row r="8" spans="1:24">
      <c r="A8" s="41">
        <v>6</v>
      </c>
      <c r="B8" s="7" t="s">
        <v>21</v>
      </c>
      <c r="C8" s="51"/>
      <c r="D8" s="40"/>
      <c r="E8" s="40"/>
      <c r="F8" s="40" t="str">
        <f t="shared" si="5"/>
        <v>xx</v>
      </c>
      <c r="G8" s="40">
        <v>4</v>
      </c>
      <c r="H8" s="42" t="s">
        <v>19</v>
      </c>
      <c r="I8" s="43">
        <v>2.5</v>
      </c>
      <c r="J8" s="2">
        <v>1.5</v>
      </c>
      <c r="K8" s="2">
        <v>8</v>
      </c>
      <c r="L8" s="30">
        <f t="shared" si="0"/>
        <v>0</v>
      </c>
      <c r="M8" s="33" t="str">
        <f t="shared" si="6"/>
        <v>0 kg</v>
      </c>
      <c r="N8" s="11" t="e">
        <f t="shared" si="7"/>
        <v>#DIV/0!</v>
      </c>
      <c r="O8" s="11">
        <f t="shared" si="1"/>
        <v>0</v>
      </c>
      <c r="P8" s="11">
        <f t="shared" si="2"/>
        <v>0</v>
      </c>
      <c r="R8" s="54">
        <f t="shared" si="3"/>
        <v>6</v>
      </c>
      <c r="S8" s="54" t="str">
        <f t="shared" si="8"/>
        <v>Element 16_xx</v>
      </c>
      <c r="T8" s="55">
        <f t="shared" si="11"/>
        <v>4</v>
      </c>
      <c r="U8" s="55" t="str">
        <f>H8</f>
        <v>S355J2+N</v>
      </c>
      <c r="V8" s="56">
        <f t="shared" si="9"/>
        <v>0</v>
      </c>
      <c r="W8" s="56">
        <f t="shared" si="10"/>
        <v>0</v>
      </c>
      <c r="X8" s="52"/>
    </row>
    <row r="9" spans="1:24">
      <c r="A9" s="41">
        <v>7</v>
      </c>
      <c r="B9" s="7" t="s">
        <v>21</v>
      </c>
      <c r="C9" s="40"/>
      <c r="D9" s="40"/>
      <c r="E9" s="40"/>
      <c r="F9" s="40" t="str">
        <f t="shared" si="5"/>
        <v>xx</v>
      </c>
      <c r="G9" s="40">
        <v>4</v>
      </c>
      <c r="H9" s="42" t="s">
        <v>19</v>
      </c>
      <c r="I9" s="43">
        <v>2.5</v>
      </c>
      <c r="J9" s="2">
        <v>1.5</v>
      </c>
      <c r="K9" s="2">
        <v>8</v>
      </c>
      <c r="L9" s="30">
        <f t="shared" si="0"/>
        <v>0</v>
      </c>
      <c r="M9" s="33" t="str">
        <f t="shared" si="6"/>
        <v>0 kg</v>
      </c>
      <c r="N9" s="11" t="e">
        <f t="shared" si="7"/>
        <v>#DIV/0!</v>
      </c>
      <c r="O9" s="11">
        <f t="shared" si="1"/>
        <v>0</v>
      </c>
      <c r="P9" s="11">
        <f t="shared" si="2"/>
        <v>0</v>
      </c>
      <c r="R9" s="54">
        <f t="shared" si="3"/>
        <v>7</v>
      </c>
      <c r="S9" s="54" t="str">
        <f t="shared" si="8"/>
        <v>Element 16_xx</v>
      </c>
      <c r="T9" s="55">
        <f t="shared" si="11"/>
        <v>4</v>
      </c>
      <c r="U9" s="55" t="str">
        <f>H9</f>
        <v>S355J2+N</v>
      </c>
      <c r="V9" s="56">
        <f t="shared" si="9"/>
        <v>0</v>
      </c>
      <c r="W9" s="56">
        <f t="shared" si="10"/>
        <v>0</v>
      </c>
      <c r="X9" s="52"/>
    </row>
    <row r="10" spans="1:24">
      <c r="A10" s="41">
        <v>8</v>
      </c>
      <c r="B10" s="7" t="s">
        <v>21</v>
      </c>
      <c r="C10" s="40"/>
      <c r="D10" s="40"/>
      <c r="E10" s="40"/>
      <c r="F10" s="40" t="str">
        <f t="shared" si="5"/>
        <v>xx</v>
      </c>
      <c r="G10" s="40">
        <v>2</v>
      </c>
      <c r="H10" s="42" t="s">
        <v>19</v>
      </c>
      <c r="I10" s="43">
        <v>2.5</v>
      </c>
      <c r="J10" s="2">
        <v>1.5</v>
      </c>
      <c r="K10" s="2">
        <v>8</v>
      </c>
      <c r="L10" s="30">
        <f t="shared" si="0"/>
        <v>0</v>
      </c>
      <c r="M10" s="33" t="str">
        <f t="shared" si="6"/>
        <v>0 kg</v>
      </c>
      <c r="N10" s="11" t="e">
        <f t="shared" si="7"/>
        <v>#DIV/0!</v>
      </c>
      <c r="O10" s="11">
        <f t="shared" si="1"/>
        <v>0</v>
      </c>
      <c r="P10" s="11">
        <f t="shared" si="2"/>
        <v>0</v>
      </c>
      <c r="R10" s="54">
        <f t="shared" si="3"/>
        <v>8</v>
      </c>
      <c r="S10" s="54" t="str">
        <f t="shared" si="8"/>
        <v>Element 16_xx</v>
      </c>
      <c r="T10" s="55">
        <f t="shared" si="11"/>
        <v>2</v>
      </c>
      <c r="U10" s="55" t="str">
        <f>H10</f>
        <v>S355J2+N</v>
      </c>
      <c r="V10" s="56">
        <f t="shared" si="9"/>
        <v>0</v>
      </c>
      <c r="W10" s="56">
        <f t="shared" si="10"/>
        <v>0</v>
      </c>
      <c r="X10" s="52"/>
    </row>
    <row r="11" spans="1:24">
      <c r="A11" s="41">
        <v>9</v>
      </c>
      <c r="B11" s="7" t="s">
        <v>21</v>
      </c>
      <c r="C11" s="40"/>
      <c r="D11" s="40"/>
      <c r="E11" s="40"/>
      <c r="F11" s="40" t="str">
        <f t="shared" si="5"/>
        <v>xx</v>
      </c>
      <c r="G11" s="40">
        <v>32</v>
      </c>
      <c r="H11" s="42" t="s">
        <v>19</v>
      </c>
      <c r="I11" s="43">
        <v>2.5</v>
      </c>
      <c r="J11" s="2">
        <v>1.5</v>
      </c>
      <c r="K11" s="2">
        <v>8</v>
      </c>
      <c r="L11" s="30">
        <f t="shared" ref="L11:L32" si="12">C11*(D11/1000)*(E11/1000)*K11</f>
        <v>0</v>
      </c>
      <c r="M11" s="33" t="str">
        <f t="shared" si="6"/>
        <v>0 kg</v>
      </c>
      <c r="N11" s="11" t="e">
        <f t="shared" ref="N11:N32" si="13">O11/L11</f>
        <v>#DIV/0!</v>
      </c>
      <c r="O11" s="11">
        <f t="shared" ref="O11:O32" si="14">(C11)*(D11/1000)*(E11/1000)*I11*K11*J11</f>
        <v>0</v>
      </c>
      <c r="P11" s="11">
        <f t="shared" ref="P11:P32" si="15">O11*G11</f>
        <v>0</v>
      </c>
      <c r="R11" s="54">
        <f t="shared" ref="R11:R32" si="16">A11</f>
        <v>9</v>
      </c>
      <c r="S11" s="54" t="str">
        <f t="shared" si="8"/>
        <v>Element 16_xx</v>
      </c>
      <c r="T11" s="55">
        <f t="shared" ref="T11:T32" si="17">G11</f>
        <v>32</v>
      </c>
      <c r="U11" s="55" t="str">
        <f t="shared" ref="U11:U32" si="18">H11</f>
        <v>S355J2+N</v>
      </c>
      <c r="V11" s="56">
        <f t="shared" ref="V11:V32" si="19">O11</f>
        <v>0</v>
      </c>
      <c r="W11" s="56">
        <f t="shared" ref="W11:W32" si="20">V11*T11</f>
        <v>0</v>
      </c>
      <c r="X11" s="52"/>
    </row>
    <row r="12" spans="1:24">
      <c r="A12" s="41">
        <v>10</v>
      </c>
      <c r="B12" s="7" t="s">
        <v>21</v>
      </c>
      <c r="C12" s="40"/>
      <c r="D12" s="40"/>
      <c r="E12" s="40"/>
      <c r="F12" s="40" t="str">
        <f t="shared" si="5"/>
        <v>xx</v>
      </c>
      <c r="G12" s="40">
        <v>4</v>
      </c>
      <c r="H12" s="42" t="s">
        <v>19</v>
      </c>
      <c r="I12" s="43">
        <v>2.5</v>
      </c>
      <c r="J12" s="2">
        <v>1.5</v>
      </c>
      <c r="K12" s="2">
        <v>8</v>
      </c>
      <c r="L12" s="30">
        <f t="shared" si="12"/>
        <v>0</v>
      </c>
      <c r="M12" s="33" t="str">
        <f t="shared" si="6"/>
        <v>0 kg</v>
      </c>
      <c r="N12" s="11" t="e">
        <f t="shared" si="13"/>
        <v>#DIV/0!</v>
      </c>
      <c r="O12" s="11">
        <f t="shared" si="14"/>
        <v>0</v>
      </c>
      <c r="P12" s="11">
        <f t="shared" si="15"/>
        <v>0</v>
      </c>
      <c r="R12" s="54">
        <f t="shared" si="16"/>
        <v>10</v>
      </c>
      <c r="S12" s="54" t="str">
        <f t="shared" si="8"/>
        <v>Element 16_xx</v>
      </c>
      <c r="T12" s="55">
        <f t="shared" si="17"/>
        <v>4</v>
      </c>
      <c r="U12" s="55" t="str">
        <f t="shared" si="18"/>
        <v>S355J2+N</v>
      </c>
      <c r="V12" s="56">
        <f t="shared" si="19"/>
        <v>0</v>
      </c>
      <c r="W12" s="56">
        <f t="shared" si="20"/>
        <v>0</v>
      </c>
    </row>
    <row r="13" spans="1:24">
      <c r="A13" s="41">
        <v>11</v>
      </c>
      <c r="B13" s="7" t="s">
        <v>21</v>
      </c>
      <c r="C13" s="40"/>
      <c r="D13" s="40"/>
      <c r="E13" s="40"/>
      <c r="F13" s="40" t="str">
        <f t="shared" ref="F13:F32" si="21">CONCATENATE(C13,"x",D13,"x",E13)</f>
        <v>xx</v>
      </c>
      <c r="G13" s="40">
        <v>8</v>
      </c>
      <c r="H13" s="42" t="s">
        <v>19</v>
      </c>
      <c r="I13" s="43">
        <v>2.5</v>
      </c>
      <c r="J13" s="2">
        <v>1.5</v>
      </c>
      <c r="K13" s="2">
        <v>8</v>
      </c>
      <c r="L13" s="30">
        <f t="shared" si="12"/>
        <v>0</v>
      </c>
      <c r="M13" s="33" t="str">
        <f t="shared" si="6"/>
        <v>0 kg</v>
      </c>
      <c r="N13" s="11" t="e">
        <f t="shared" si="13"/>
        <v>#DIV/0!</v>
      </c>
      <c r="O13" s="11">
        <f t="shared" si="14"/>
        <v>0</v>
      </c>
      <c r="P13" s="11">
        <f t="shared" si="15"/>
        <v>0</v>
      </c>
      <c r="R13" s="54">
        <f t="shared" si="16"/>
        <v>11</v>
      </c>
      <c r="S13" s="54" t="str">
        <f t="shared" si="8"/>
        <v>Element 16_xx</v>
      </c>
      <c r="T13" s="55">
        <f t="shared" si="17"/>
        <v>8</v>
      </c>
      <c r="U13" s="55" t="str">
        <f t="shared" si="18"/>
        <v>S355J2+N</v>
      </c>
      <c r="V13" s="56">
        <f t="shared" si="19"/>
        <v>0</v>
      </c>
      <c r="W13" s="56">
        <f t="shared" si="20"/>
        <v>0</v>
      </c>
    </row>
    <row r="14" spans="1:24">
      <c r="A14" s="41">
        <v>12</v>
      </c>
      <c r="B14" s="7" t="s">
        <v>21</v>
      </c>
      <c r="C14" s="40"/>
      <c r="D14" s="40"/>
      <c r="E14" s="40"/>
      <c r="F14" s="40" t="str">
        <f t="shared" si="21"/>
        <v>xx</v>
      </c>
      <c r="G14" s="40">
        <v>4</v>
      </c>
      <c r="H14" s="42" t="s">
        <v>19</v>
      </c>
      <c r="I14" s="43">
        <v>2.5</v>
      </c>
      <c r="J14" s="2">
        <v>1.5</v>
      </c>
      <c r="K14" s="2">
        <v>8</v>
      </c>
      <c r="L14" s="30">
        <f t="shared" si="12"/>
        <v>0</v>
      </c>
      <c r="M14" s="33" t="str">
        <f t="shared" si="6"/>
        <v>0 kg</v>
      </c>
      <c r="N14" s="11" t="e">
        <f t="shared" si="13"/>
        <v>#DIV/0!</v>
      </c>
      <c r="O14" s="11">
        <f t="shared" si="14"/>
        <v>0</v>
      </c>
      <c r="P14" s="11">
        <f t="shared" si="15"/>
        <v>0</v>
      </c>
      <c r="R14" s="54">
        <f t="shared" si="16"/>
        <v>12</v>
      </c>
      <c r="S14" s="54" t="str">
        <f t="shared" si="8"/>
        <v>Element 16_xx</v>
      </c>
      <c r="T14" s="55">
        <f t="shared" si="17"/>
        <v>4</v>
      </c>
      <c r="U14" s="55" t="str">
        <f t="shared" si="18"/>
        <v>S355J2+N</v>
      </c>
      <c r="V14" s="56">
        <f t="shared" si="19"/>
        <v>0</v>
      </c>
      <c r="W14" s="56">
        <f t="shared" si="20"/>
        <v>0</v>
      </c>
    </row>
    <row r="15" spans="1:24">
      <c r="A15" s="41">
        <v>13</v>
      </c>
      <c r="B15" s="7" t="s">
        <v>21</v>
      </c>
      <c r="C15" s="40"/>
      <c r="D15" s="40"/>
      <c r="E15" s="40"/>
      <c r="F15" s="40" t="str">
        <f t="shared" si="21"/>
        <v>xx</v>
      </c>
      <c r="G15" s="40">
        <v>1</v>
      </c>
      <c r="H15" s="42" t="s">
        <v>19</v>
      </c>
      <c r="I15" s="43">
        <v>2.5</v>
      </c>
      <c r="J15" s="2">
        <v>1.7</v>
      </c>
      <c r="K15" s="2">
        <v>8</v>
      </c>
      <c r="L15" s="30">
        <f t="shared" si="12"/>
        <v>0</v>
      </c>
      <c r="M15" s="33" t="str">
        <f t="shared" si="6"/>
        <v>0 kg</v>
      </c>
      <c r="N15" s="11" t="e">
        <f t="shared" si="13"/>
        <v>#DIV/0!</v>
      </c>
      <c r="O15" s="11">
        <f t="shared" si="14"/>
        <v>0</v>
      </c>
      <c r="P15" s="11">
        <f t="shared" si="15"/>
        <v>0</v>
      </c>
      <c r="R15" s="54">
        <f t="shared" si="16"/>
        <v>13</v>
      </c>
      <c r="S15" s="54" t="str">
        <f t="shared" si="8"/>
        <v>Element 16_xx</v>
      </c>
      <c r="T15" s="55">
        <f t="shared" si="17"/>
        <v>1</v>
      </c>
      <c r="U15" s="55" t="str">
        <f t="shared" si="18"/>
        <v>S355J2+N</v>
      </c>
      <c r="V15" s="56">
        <f t="shared" si="19"/>
        <v>0</v>
      </c>
      <c r="W15" s="56">
        <f t="shared" si="20"/>
        <v>0</v>
      </c>
    </row>
    <row r="16" spans="1:24">
      <c r="A16" s="41">
        <v>14</v>
      </c>
      <c r="B16" s="7" t="s">
        <v>21</v>
      </c>
      <c r="C16" s="40"/>
      <c r="D16" s="40"/>
      <c r="E16" s="40"/>
      <c r="F16" s="40" t="str">
        <f t="shared" si="21"/>
        <v>xx</v>
      </c>
      <c r="G16" s="40">
        <v>1</v>
      </c>
      <c r="H16" s="42" t="s">
        <v>19</v>
      </c>
      <c r="I16" s="43">
        <v>2.5</v>
      </c>
      <c r="J16" s="2">
        <v>1.7</v>
      </c>
      <c r="K16" s="2">
        <v>8</v>
      </c>
      <c r="L16" s="30">
        <f t="shared" si="12"/>
        <v>0</v>
      </c>
      <c r="M16" s="33" t="str">
        <f t="shared" si="6"/>
        <v>0 kg</v>
      </c>
      <c r="N16" s="11" t="e">
        <f t="shared" si="13"/>
        <v>#DIV/0!</v>
      </c>
      <c r="O16" s="11">
        <f t="shared" si="14"/>
        <v>0</v>
      </c>
      <c r="P16" s="11">
        <f t="shared" si="15"/>
        <v>0</v>
      </c>
      <c r="R16" s="54">
        <f t="shared" si="16"/>
        <v>14</v>
      </c>
      <c r="S16" s="54" t="str">
        <f t="shared" si="8"/>
        <v>Element 16_xx</v>
      </c>
      <c r="T16" s="55">
        <f t="shared" si="17"/>
        <v>1</v>
      </c>
      <c r="U16" s="55" t="str">
        <f t="shared" si="18"/>
        <v>S355J2+N</v>
      </c>
      <c r="V16" s="56">
        <f t="shared" si="19"/>
        <v>0</v>
      </c>
      <c r="W16" s="56">
        <f t="shared" si="20"/>
        <v>0</v>
      </c>
    </row>
    <row r="17" spans="1:24">
      <c r="A17" s="41">
        <v>15</v>
      </c>
      <c r="B17" s="7" t="s">
        <v>21</v>
      </c>
      <c r="C17" s="40"/>
      <c r="D17" s="40"/>
      <c r="E17" s="40"/>
      <c r="F17" s="40" t="str">
        <f t="shared" si="21"/>
        <v>xx</v>
      </c>
      <c r="G17" s="40">
        <v>1</v>
      </c>
      <c r="H17" s="42" t="s">
        <v>19</v>
      </c>
      <c r="I17" s="43">
        <v>2.5</v>
      </c>
      <c r="J17" s="2">
        <v>1.7</v>
      </c>
      <c r="K17" s="2">
        <v>8</v>
      </c>
      <c r="L17" s="30">
        <f t="shared" si="12"/>
        <v>0</v>
      </c>
      <c r="M17" s="33" t="str">
        <f t="shared" si="6"/>
        <v>0 kg</v>
      </c>
      <c r="N17" s="11" t="e">
        <f t="shared" si="13"/>
        <v>#DIV/0!</v>
      </c>
      <c r="O17" s="11">
        <f t="shared" si="14"/>
        <v>0</v>
      </c>
      <c r="P17" s="11">
        <f t="shared" si="15"/>
        <v>0</v>
      </c>
      <c r="R17" s="54">
        <f t="shared" si="16"/>
        <v>15</v>
      </c>
      <c r="S17" s="54" t="str">
        <f t="shared" si="8"/>
        <v>Element 16_xx</v>
      </c>
      <c r="T17" s="55">
        <f t="shared" si="17"/>
        <v>1</v>
      </c>
      <c r="U17" s="55" t="str">
        <f t="shared" si="18"/>
        <v>S355J2+N</v>
      </c>
      <c r="V17" s="56">
        <f t="shared" si="19"/>
        <v>0</v>
      </c>
      <c r="W17" s="56">
        <f t="shared" si="20"/>
        <v>0</v>
      </c>
    </row>
    <row r="18" spans="1:24">
      <c r="A18" s="41">
        <v>16</v>
      </c>
      <c r="B18" s="7" t="s">
        <v>21</v>
      </c>
      <c r="C18" s="40"/>
      <c r="D18" s="40"/>
      <c r="E18" s="40"/>
      <c r="F18" s="40" t="str">
        <f t="shared" si="21"/>
        <v>xx</v>
      </c>
      <c r="G18" s="40">
        <v>1</v>
      </c>
      <c r="H18" s="42" t="s">
        <v>19</v>
      </c>
      <c r="I18" s="43">
        <v>2.5</v>
      </c>
      <c r="J18" s="2">
        <v>1.7</v>
      </c>
      <c r="K18" s="2">
        <v>8</v>
      </c>
      <c r="L18" s="30">
        <f t="shared" si="12"/>
        <v>0</v>
      </c>
      <c r="M18" s="33" t="str">
        <f t="shared" si="6"/>
        <v>0 kg</v>
      </c>
      <c r="N18" s="11" t="e">
        <f t="shared" si="13"/>
        <v>#DIV/0!</v>
      </c>
      <c r="O18" s="11">
        <f t="shared" si="14"/>
        <v>0</v>
      </c>
      <c r="P18" s="11">
        <f t="shared" si="15"/>
        <v>0</v>
      </c>
      <c r="R18" s="3">
        <f t="shared" si="16"/>
        <v>16</v>
      </c>
      <c r="S18" s="54" t="str">
        <f t="shared" si="8"/>
        <v>Element 16_xx</v>
      </c>
      <c r="T18" s="4">
        <f t="shared" si="17"/>
        <v>1</v>
      </c>
      <c r="U18" s="4" t="str">
        <f t="shared" si="18"/>
        <v>S355J2+N</v>
      </c>
      <c r="V18" s="5">
        <f t="shared" si="19"/>
        <v>0</v>
      </c>
      <c r="W18" s="5">
        <f t="shared" si="20"/>
        <v>0</v>
      </c>
    </row>
    <row r="19" spans="1:24">
      <c r="A19" s="41">
        <v>17</v>
      </c>
      <c r="B19" s="7" t="s">
        <v>21</v>
      </c>
      <c r="C19" s="40"/>
      <c r="D19" s="40"/>
      <c r="E19" s="40"/>
      <c r="F19" s="40" t="str">
        <f t="shared" si="21"/>
        <v>xx</v>
      </c>
      <c r="G19" s="40">
        <v>1</v>
      </c>
      <c r="H19" s="42" t="s">
        <v>19</v>
      </c>
      <c r="I19" s="43">
        <v>2.5</v>
      </c>
      <c r="J19" s="2">
        <v>1.7</v>
      </c>
      <c r="K19" s="2">
        <v>8</v>
      </c>
      <c r="L19" s="30">
        <f t="shared" si="12"/>
        <v>0</v>
      </c>
      <c r="M19" s="33" t="str">
        <f t="shared" si="6"/>
        <v>0 kg</v>
      </c>
      <c r="N19" s="11" t="e">
        <f t="shared" si="13"/>
        <v>#DIV/0!</v>
      </c>
      <c r="O19" s="11">
        <f t="shared" si="14"/>
        <v>0</v>
      </c>
      <c r="P19" s="11">
        <f t="shared" si="15"/>
        <v>0</v>
      </c>
      <c r="R19" s="3">
        <f t="shared" si="16"/>
        <v>17</v>
      </c>
      <c r="S19" s="54" t="str">
        <f t="shared" si="8"/>
        <v>Element 16_xx</v>
      </c>
      <c r="T19" s="4">
        <f t="shared" si="17"/>
        <v>1</v>
      </c>
      <c r="U19" s="4" t="str">
        <f t="shared" si="18"/>
        <v>S355J2+N</v>
      </c>
      <c r="V19" s="5">
        <f t="shared" si="19"/>
        <v>0</v>
      </c>
      <c r="W19" s="5">
        <f t="shared" si="20"/>
        <v>0</v>
      </c>
    </row>
    <row r="20" spans="1:24">
      <c r="A20" s="41">
        <v>18</v>
      </c>
      <c r="B20" s="7" t="s">
        <v>21</v>
      </c>
      <c r="C20" s="40"/>
      <c r="D20" s="40"/>
      <c r="E20" s="40"/>
      <c r="F20" s="40" t="str">
        <f t="shared" si="21"/>
        <v>xx</v>
      </c>
      <c r="G20" s="40">
        <v>1</v>
      </c>
      <c r="H20" s="42" t="s">
        <v>19</v>
      </c>
      <c r="I20" s="43">
        <v>2.5</v>
      </c>
      <c r="J20" s="2">
        <v>1.7</v>
      </c>
      <c r="K20" s="2">
        <v>8</v>
      </c>
      <c r="L20" s="30">
        <f t="shared" si="12"/>
        <v>0</v>
      </c>
      <c r="M20" s="33" t="str">
        <f t="shared" si="6"/>
        <v>0 kg</v>
      </c>
      <c r="N20" s="11" t="e">
        <f t="shared" si="13"/>
        <v>#DIV/0!</v>
      </c>
      <c r="O20" s="11">
        <f t="shared" si="14"/>
        <v>0</v>
      </c>
      <c r="P20" s="11">
        <f t="shared" si="15"/>
        <v>0</v>
      </c>
      <c r="R20" s="3">
        <f t="shared" si="16"/>
        <v>18</v>
      </c>
      <c r="S20" s="54" t="str">
        <f t="shared" si="8"/>
        <v>Element 16_xx</v>
      </c>
      <c r="T20" s="4">
        <f t="shared" si="17"/>
        <v>1</v>
      </c>
      <c r="U20" s="4" t="str">
        <f t="shared" si="18"/>
        <v>S355J2+N</v>
      </c>
      <c r="V20" s="5">
        <f t="shared" si="19"/>
        <v>0</v>
      </c>
      <c r="W20" s="5">
        <f t="shared" si="20"/>
        <v>0</v>
      </c>
    </row>
    <row r="21" spans="1:24">
      <c r="A21" s="41">
        <v>19</v>
      </c>
      <c r="B21" s="7" t="s">
        <v>21</v>
      </c>
      <c r="C21" s="40"/>
      <c r="D21" s="40"/>
      <c r="E21" s="40"/>
      <c r="F21" s="40" t="str">
        <f t="shared" si="21"/>
        <v>xx</v>
      </c>
      <c r="G21" s="40">
        <v>1</v>
      </c>
      <c r="H21" s="42" t="s">
        <v>19</v>
      </c>
      <c r="I21" s="43">
        <v>2.5</v>
      </c>
      <c r="J21" s="2">
        <v>1.7</v>
      </c>
      <c r="K21" s="2">
        <v>8</v>
      </c>
      <c r="L21" s="30">
        <f t="shared" si="12"/>
        <v>0</v>
      </c>
      <c r="M21" s="33" t="str">
        <f t="shared" si="6"/>
        <v>0 kg</v>
      </c>
      <c r="N21" s="11" t="e">
        <f t="shared" si="13"/>
        <v>#DIV/0!</v>
      </c>
      <c r="O21" s="11">
        <f t="shared" si="14"/>
        <v>0</v>
      </c>
      <c r="P21" s="11">
        <f t="shared" si="15"/>
        <v>0</v>
      </c>
      <c r="R21" s="3">
        <f t="shared" si="16"/>
        <v>19</v>
      </c>
      <c r="S21" s="54" t="str">
        <f t="shared" si="8"/>
        <v>Element 16_xx</v>
      </c>
      <c r="T21" s="4">
        <f t="shared" si="17"/>
        <v>1</v>
      </c>
      <c r="U21" s="4" t="str">
        <f t="shared" si="18"/>
        <v>S355J2+N</v>
      </c>
      <c r="V21" s="5">
        <f t="shared" si="19"/>
        <v>0</v>
      </c>
      <c r="W21" s="5">
        <f t="shared" si="20"/>
        <v>0</v>
      </c>
    </row>
    <row r="22" spans="1:24">
      <c r="A22" s="41">
        <v>20</v>
      </c>
      <c r="B22" s="7" t="s">
        <v>21</v>
      </c>
      <c r="C22" s="40"/>
      <c r="D22" s="40"/>
      <c r="E22" s="40"/>
      <c r="F22" s="40" t="str">
        <f t="shared" si="21"/>
        <v>xx</v>
      </c>
      <c r="G22" s="40">
        <v>1</v>
      </c>
      <c r="H22" s="42" t="s">
        <v>19</v>
      </c>
      <c r="I22" s="43">
        <v>2.5</v>
      </c>
      <c r="J22" s="2">
        <v>2</v>
      </c>
      <c r="K22" s="2">
        <v>8</v>
      </c>
      <c r="L22" s="30">
        <f t="shared" si="12"/>
        <v>0</v>
      </c>
      <c r="M22" s="33" t="str">
        <f t="shared" si="6"/>
        <v>0 kg</v>
      </c>
      <c r="N22" s="11" t="e">
        <f t="shared" si="13"/>
        <v>#DIV/0!</v>
      </c>
      <c r="O22" s="11">
        <f t="shared" si="14"/>
        <v>0</v>
      </c>
      <c r="P22" s="11">
        <f t="shared" si="15"/>
        <v>0</v>
      </c>
      <c r="R22" s="3">
        <f t="shared" si="16"/>
        <v>20</v>
      </c>
      <c r="S22" s="54" t="str">
        <f t="shared" si="8"/>
        <v>Element 16_xx</v>
      </c>
      <c r="T22" s="4">
        <f t="shared" si="17"/>
        <v>1</v>
      </c>
      <c r="U22" s="4" t="str">
        <f t="shared" si="18"/>
        <v>S355J2+N</v>
      </c>
      <c r="V22" s="5">
        <f t="shared" si="19"/>
        <v>0</v>
      </c>
      <c r="W22" s="5">
        <f t="shared" si="20"/>
        <v>0</v>
      </c>
    </row>
    <row r="23" spans="1:24">
      <c r="A23" s="41">
        <v>21</v>
      </c>
      <c r="B23" s="7" t="s">
        <v>21</v>
      </c>
      <c r="C23" s="40"/>
      <c r="D23" s="40"/>
      <c r="E23" s="40"/>
      <c r="F23" s="40" t="str">
        <f t="shared" si="21"/>
        <v>xx</v>
      </c>
      <c r="G23" s="40">
        <v>1</v>
      </c>
      <c r="H23" s="42" t="s">
        <v>19</v>
      </c>
      <c r="I23" s="43">
        <v>2.5</v>
      </c>
      <c r="J23" s="2">
        <v>2</v>
      </c>
      <c r="K23" s="2">
        <v>8</v>
      </c>
      <c r="L23" s="30">
        <f t="shared" si="12"/>
        <v>0</v>
      </c>
      <c r="M23" s="33" t="str">
        <f t="shared" si="6"/>
        <v>0 kg</v>
      </c>
      <c r="N23" s="11" t="e">
        <f t="shared" si="13"/>
        <v>#DIV/0!</v>
      </c>
      <c r="O23" s="11">
        <f t="shared" si="14"/>
        <v>0</v>
      </c>
      <c r="P23" s="11">
        <f t="shared" si="15"/>
        <v>0</v>
      </c>
      <c r="R23" s="3">
        <f t="shared" si="16"/>
        <v>21</v>
      </c>
      <c r="S23" s="54" t="str">
        <f t="shared" si="8"/>
        <v>Element 16_xx</v>
      </c>
      <c r="T23" s="4">
        <f t="shared" si="17"/>
        <v>1</v>
      </c>
      <c r="U23" s="4" t="str">
        <f t="shared" si="18"/>
        <v>S355J2+N</v>
      </c>
      <c r="V23" s="5">
        <f t="shared" si="19"/>
        <v>0</v>
      </c>
      <c r="W23" s="5">
        <f t="shared" si="20"/>
        <v>0</v>
      </c>
      <c r="X23" s="44">
        <f>SUM(W23:W27)</f>
        <v>0</v>
      </c>
    </row>
    <row r="24" spans="1:24">
      <c r="A24" s="41">
        <v>22</v>
      </c>
      <c r="B24" s="7" t="s">
        <v>21</v>
      </c>
      <c r="C24" s="40"/>
      <c r="D24" s="40"/>
      <c r="E24" s="40"/>
      <c r="F24" s="40" t="str">
        <f t="shared" si="21"/>
        <v>xx</v>
      </c>
      <c r="G24" s="40">
        <v>1</v>
      </c>
      <c r="H24" s="42" t="s">
        <v>19</v>
      </c>
      <c r="I24" s="43">
        <v>2.5</v>
      </c>
      <c r="J24" s="2">
        <v>2</v>
      </c>
      <c r="K24" s="2">
        <v>8</v>
      </c>
      <c r="L24" s="30">
        <f t="shared" si="12"/>
        <v>0</v>
      </c>
      <c r="M24" s="33" t="str">
        <f t="shared" si="6"/>
        <v>0 kg</v>
      </c>
      <c r="N24" s="11" t="e">
        <f t="shared" si="13"/>
        <v>#DIV/0!</v>
      </c>
      <c r="O24" s="11">
        <f t="shared" si="14"/>
        <v>0</v>
      </c>
      <c r="P24" s="11">
        <f t="shared" si="15"/>
        <v>0</v>
      </c>
      <c r="R24" s="3">
        <f t="shared" si="16"/>
        <v>22</v>
      </c>
      <c r="S24" s="54" t="str">
        <f t="shared" si="8"/>
        <v>Element 16_xx</v>
      </c>
      <c r="T24" s="4">
        <f t="shared" si="17"/>
        <v>1</v>
      </c>
      <c r="U24" s="4" t="str">
        <f t="shared" si="18"/>
        <v>S355J2+N</v>
      </c>
      <c r="V24" s="5">
        <f t="shared" si="19"/>
        <v>0</v>
      </c>
      <c r="W24" s="5">
        <f t="shared" si="20"/>
        <v>0</v>
      </c>
    </row>
    <row r="25" spans="1:24">
      <c r="A25" s="41">
        <v>23</v>
      </c>
      <c r="B25" s="7" t="s">
        <v>21</v>
      </c>
      <c r="C25" s="40"/>
      <c r="D25" s="40"/>
      <c r="E25" s="40"/>
      <c r="F25" s="40" t="str">
        <f t="shared" si="21"/>
        <v>xx</v>
      </c>
      <c r="G25" s="40">
        <v>1</v>
      </c>
      <c r="H25" s="42" t="s">
        <v>19</v>
      </c>
      <c r="I25" s="43">
        <v>2.5</v>
      </c>
      <c r="J25" s="2">
        <v>2</v>
      </c>
      <c r="K25" s="2">
        <v>8</v>
      </c>
      <c r="L25" s="30">
        <f t="shared" si="12"/>
        <v>0</v>
      </c>
      <c r="M25" s="33" t="str">
        <f t="shared" si="6"/>
        <v>0 kg</v>
      </c>
      <c r="N25" s="11" t="e">
        <f t="shared" si="13"/>
        <v>#DIV/0!</v>
      </c>
      <c r="O25" s="11">
        <f t="shared" si="14"/>
        <v>0</v>
      </c>
      <c r="P25" s="11">
        <f t="shared" si="15"/>
        <v>0</v>
      </c>
      <c r="R25" s="3">
        <f t="shared" si="16"/>
        <v>23</v>
      </c>
      <c r="S25" s="54" t="str">
        <f t="shared" si="8"/>
        <v>Element 16_xx</v>
      </c>
      <c r="T25" s="4">
        <f t="shared" si="17"/>
        <v>1</v>
      </c>
      <c r="U25" s="4" t="str">
        <f t="shared" si="18"/>
        <v>S355J2+N</v>
      </c>
      <c r="V25" s="5">
        <f t="shared" si="19"/>
        <v>0</v>
      </c>
      <c r="W25" s="5">
        <f t="shared" si="20"/>
        <v>0</v>
      </c>
    </row>
    <row r="26" spans="1:24">
      <c r="A26" s="41">
        <v>24</v>
      </c>
      <c r="B26" s="7" t="s">
        <v>21</v>
      </c>
      <c r="C26" s="40"/>
      <c r="D26" s="40"/>
      <c r="E26" s="40"/>
      <c r="F26" s="40" t="str">
        <f t="shared" si="21"/>
        <v>xx</v>
      </c>
      <c r="G26" s="40">
        <v>1</v>
      </c>
      <c r="H26" s="42" t="s">
        <v>19</v>
      </c>
      <c r="I26" s="43">
        <v>2.5</v>
      </c>
      <c r="J26" s="2">
        <v>2</v>
      </c>
      <c r="K26" s="2">
        <v>8</v>
      </c>
      <c r="L26" s="30">
        <f t="shared" si="12"/>
        <v>0</v>
      </c>
      <c r="M26" s="33" t="str">
        <f t="shared" si="6"/>
        <v>0 kg</v>
      </c>
      <c r="N26" s="11" t="e">
        <f t="shared" si="13"/>
        <v>#DIV/0!</v>
      </c>
      <c r="O26" s="11">
        <f t="shared" si="14"/>
        <v>0</v>
      </c>
      <c r="P26" s="11">
        <f t="shared" si="15"/>
        <v>0</v>
      </c>
      <c r="R26" s="3">
        <f t="shared" si="16"/>
        <v>24</v>
      </c>
      <c r="S26" s="54" t="str">
        <f t="shared" si="8"/>
        <v>Element 16_xx</v>
      </c>
      <c r="T26" s="4">
        <f t="shared" si="17"/>
        <v>1</v>
      </c>
      <c r="U26" s="4" t="str">
        <f t="shared" si="18"/>
        <v>S355J2+N</v>
      </c>
      <c r="V26" s="5">
        <f t="shared" si="19"/>
        <v>0</v>
      </c>
      <c r="W26" s="5">
        <f t="shared" si="20"/>
        <v>0</v>
      </c>
    </row>
    <row r="27" spans="1:24">
      <c r="A27" s="41">
        <v>25</v>
      </c>
      <c r="B27" s="7" t="s">
        <v>21</v>
      </c>
      <c r="C27" s="40"/>
      <c r="D27" s="40"/>
      <c r="E27" s="40"/>
      <c r="F27" s="40" t="str">
        <f t="shared" si="21"/>
        <v>xx</v>
      </c>
      <c r="G27" s="40">
        <v>1</v>
      </c>
      <c r="H27" s="42" t="s">
        <v>19</v>
      </c>
      <c r="I27" s="43">
        <v>2.5</v>
      </c>
      <c r="J27" s="2">
        <v>2</v>
      </c>
      <c r="K27" s="2">
        <v>8</v>
      </c>
      <c r="L27" s="30">
        <f t="shared" si="12"/>
        <v>0</v>
      </c>
      <c r="M27" s="33" t="str">
        <f t="shared" si="6"/>
        <v>0 kg</v>
      </c>
      <c r="N27" s="11" t="e">
        <f t="shared" si="13"/>
        <v>#DIV/0!</v>
      </c>
      <c r="O27" s="11">
        <f t="shared" si="14"/>
        <v>0</v>
      </c>
      <c r="P27" s="11">
        <f t="shared" si="15"/>
        <v>0</v>
      </c>
      <c r="R27" s="3">
        <f t="shared" si="16"/>
        <v>25</v>
      </c>
      <c r="S27" s="54" t="str">
        <f t="shared" si="8"/>
        <v>Element 16_xx</v>
      </c>
      <c r="T27" s="4">
        <f t="shared" si="17"/>
        <v>1</v>
      </c>
      <c r="U27" s="4" t="str">
        <f t="shared" si="18"/>
        <v>S355J2+N</v>
      </c>
      <c r="V27" s="5">
        <f t="shared" si="19"/>
        <v>0</v>
      </c>
      <c r="W27" s="5">
        <f t="shared" si="20"/>
        <v>0</v>
      </c>
    </row>
    <row r="28" spans="1:24">
      <c r="A28" s="41">
        <v>26</v>
      </c>
      <c r="B28" s="7" t="s">
        <v>21</v>
      </c>
      <c r="C28" s="40"/>
      <c r="D28" s="40"/>
      <c r="E28" s="40"/>
      <c r="F28" s="40" t="str">
        <f t="shared" si="21"/>
        <v>xx</v>
      </c>
      <c r="G28" s="40">
        <v>1</v>
      </c>
      <c r="H28" s="42" t="s">
        <v>19</v>
      </c>
      <c r="I28" s="43">
        <v>2.5</v>
      </c>
      <c r="J28" s="2">
        <v>2</v>
      </c>
      <c r="K28" s="2">
        <v>8</v>
      </c>
      <c r="L28" s="30">
        <f t="shared" si="12"/>
        <v>0</v>
      </c>
      <c r="M28" s="33" t="str">
        <f t="shared" si="6"/>
        <v>0 kg</v>
      </c>
      <c r="N28" s="11" t="e">
        <f t="shared" si="13"/>
        <v>#DIV/0!</v>
      </c>
      <c r="O28" s="11">
        <f t="shared" si="14"/>
        <v>0</v>
      </c>
      <c r="P28" s="11">
        <f t="shared" si="15"/>
        <v>0</v>
      </c>
      <c r="R28" s="3">
        <f t="shared" si="16"/>
        <v>26</v>
      </c>
      <c r="S28" s="54" t="str">
        <f t="shared" si="8"/>
        <v>Element 16_xx</v>
      </c>
      <c r="T28" s="4">
        <f t="shared" si="17"/>
        <v>1</v>
      </c>
      <c r="U28" s="4" t="str">
        <f t="shared" si="18"/>
        <v>S355J2+N</v>
      </c>
      <c r="V28" s="5">
        <f t="shared" si="19"/>
        <v>0</v>
      </c>
      <c r="W28" s="5">
        <f t="shared" si="20"/>
        <v>0</v>
      </c>
    </row>
    <row r="29" spans="1:24">
      <c r="A29" s="41">
        <v>27</v>
      </c>
      <c r="B29" s="7" t="s">
        <v>21</v>
      </c>
      <c r="C29" s="40"/>
      <c r="D29" s="40"/>
      <c r="E29" s="40"/>
      <c r="F29" s="40" t="str">
        <f t="shared" si="21"/>
        <v>xx</v>
      </c>
      <c r="G29" s="40">
        <v>1</v>
      </c>
      <c r="H29" s="42" t="s">
        <v>19</v>
      </c>
      <c r="I29" s="43">
        <v>2.5</v>
      </c>
      <c r="J29" s="2">
        <v>2</v>
      </c>
      <c r="K29" s="2">
        <v>8</v>
      </c>
      <c r="L29" s="30">
        <f t="shared" si="12"/>
        <v>0</v>
      </c>
      <c r="M29" s="33" t="str">
        <f t="shared" si="6"/>
        <v>0 kg</v>
      </c>
      <c r="N29" s="11" t="e">
        <f t="shared" si="13"/>
        <v>#DIV/0!</v>
      </c>
      <c r="O29" s="11">
        <f t="shared" si="14"/>
        <v>0</v>
      </c>
      <c r="P29" s="11">
        <f t="shared" si="15"/>
        <v>0</v>
      </c>
      <c r="R29" s="3">
        <f t="shared" si="16"/>
        <v>27</v>
      </c>
      <c r="S29" s="54" t="str">
        <f t="shared" si="8"/>
        <v>Element 16_xx</v>
      </c>
      <c r="T29" s="4">
        <f t="shared" si="17"/>
        <v>1</v>
      </c>
      <c r="U29" s="4" t="str">
        <f t="shared" si="18"/>
        <v>S355J2+N</v>
      </c>
      <c r="V29" s="5">
        <f t="shared" si="19"/>
        <v>0</v>
      </c>
      <c r="W29" s="5">
        <f t="shared" si="20"/>
        <v>0</v>
      </c>
    </row>
    <row r="30" spans="1:24">
      <c r="A30" s="41">
        <v>28</v>
      </c>
      <c r="B30" s="7" t="s">
        <v>21</v>
      </c>
      <c r="C30" s="40"/>
      <c r="D30" s="40"/>
      <c r="E30" s="40"/>
      <c r="F30" s="40" t="str">
        <f t="shared" si="21"/>
        <v>xx</v>
      </c>
      <c r="G30" s="40">
        <v>1</v>
      </c>
      <c r="H30" s="42" t="s">
        <v>19</v>
      </c>
      <c r="I30" s="43">
        <v>2.5</v>
      </c>
      <c r="J30" s="2">
        <v>2</v>
      </c>
      <c r="K30" s="2">
        <v>8</v>
      </c>
      <c r="L30" s="30">
        <f t="shared" si="12"/>
        <v>0</v>
      </c>
      <c r="M30" s="33" t="str">
        <f t="shared" si="6"/>
        <v>0 kg</v>
      </c>
      <c r="N30" s="11" t="e">
        <f t="shared" si="13"/>
        <v>#DIV/0!</v>
      </c>
      <c r="O30" s="11">
        <f t="shared" si="14"/>
        <v>0</v>
      </c>
      <c r="P30" s="11">
        <f t="shared" si="15"/>
        <v>0</v>
      </c>
      <c r="R30" s="3">
        <f t="shared" si="16"/>
        <v>28</v>
      </c>
      <c r="S30" s="54" t="str">
        <f t="shared" si="8"/>
        <v>Element 16_xx</v>
      </c>
      <c r="T30" s="4">
        <f t="shared" si="17"/>
        <v>1</v>
      </c>
      <c r="U30" s="4" t="str">
        <f t="shared" si="18"/>
        <v>S355J2+N</v>
      </c>
      <c r="V30" s="5">
        <f t="shared" si="19"/>
        <v>0</v>
      </c>
      <c r="W30" s="5">
        <f t="shared" si="20"/>
        <v>0</v>
      </c>
    </row>
    <row r="31" spans="1:24">
      <c r="A31" s="41">
        <v>29</v>
      </c>
      <c r="B31" s="7" t="s">
        <v>21</v>
      </c>
      <c r="C31" s="40"/>
      <c r="D31" s="40"/>
      <c r="E31" s="40"/>
      <c r="F31" s="40" t="str">
        <f t="shared" si="21"/>
        <v>xx</v>
      </c>
      <c r="G31" s="40">
        <v>1</v>
      </c>
      <c r="H31" s="42" t="s">
        <v>19</v>
      </c>
      <c r="I31" s="43">
        <v>2.5</v>
      </c>
      <c r="J31" s="2">
        <v>2</v>
      </c>
      <c r="K31" s="2">
        <v>8</v>
      </c>
      <c r="L31" s="30">
        <f t="shared" si="12"/>
        <v>0</v>
      </c>
      <c r="M31" s="33" t="str">
        <f t="shared" si="6"/>
        <v>0 kg</v>
      </c>
      <c r="N31" s="11" t="e">
        <f t="shared" si="13"/>
        <v>#DIV/0!</v>
      </c>
      <c r="O31" s="11">
        <f t="shared" si="14"/>
        <v>0</v>
      </c>
      <c r="P31" s="11">
        <f t="shared" si="15"/>
        <v>0</v>
      </c>
      <c r="R31" s="3">
        <f t="shared" si="16"/>
        <v>29</v>
      </c>
      <c r="S31" s="54" t="str">
        <f t="shared" si="8"/>
        <v>Element 16_xx</v>
      </c>
      <c r="T31" s="4">
        <f t="shared" si="17"/>
        <v>1</v>
      </c>
      <c r="U31" s="4" t="str">
        <f t="shared" si="18"/>
        <v>S355J2+N</v>
      </c>
      <c r="V31" s="5">
        <f t="shared" si="19"/>
        <v>0</v>
      </c>
      <c r="W31" s="5">
        <f t="shared" si="20"/>
        <v>0</v>
      </c>
    </row>
    <row r="32" spans="1:24">
      <c r="A32" s="41">
        <v>30</v>
      </c>
      <c r="B32" s="7" t="s">
        <v>21</v>
      </c>
      <c r="C32" s="40"/>
      <c r="D32" s="40"/>
      <c r="E32" s="40"/>
      <c r="F32" s="40" t="str">
        <f t="shared" si="21"/>
        <v>xx</v>
      </c>
      <c r="G32" s="40">
        <v>1</v>
      </c>
      <c r="H32" s="42" t="s">
        <v>19</v>
      </c>
      <c r="I32" s="43">
        <v>2.5</v>
      </c>
      <c r="J32" s="2">
        <v>2</v>
      </c>
      <c r="K32" s="2">
        <v>8</v>
      </c>
      <c r="L32" s="30">
        <f t="shared" si="12"/>
        <v>0</v>
      </c>
      <c r="M32" s="33" t="str">
        <f t="shared" si="6"/>
        <v>0 kg</v>
      </c>
      <c r="N32" s="11" t="e">
        <f t="shared" si="13"/>
        <v>#DIV/0!</v>
      </c>
      <c r="O32" s="11">
        <f t="shared" si="14"/>
        <v>0</v>
      </c>
      <c r="P32" s="11">
        <f t="shared" si="15"/>
        <v>0</v>
      </c>
      <c r="R32" s="3">
        <f t="shared" si="16"/>
        <v>30</v>
      </c>
      <c r="S32" s="54" t="str">
        <f t="shared" si="8"/>
        <v>Element 16_xx</v>
      </c>
      <c r="T32" s="4">
        <f t="shared" si="17"/>
        <v>1</v>
      </c>
      <c r="U32" s="4" t="str">
        <f t="shared" si="18"/>
        <v>S355J2+N</v>
      </c>
      <c r="V32" s="5">
        <f t="shared" si="19"/>
        <v>0</v>
      </c>
      <c r="W32" s="5">
        <f t="shared" si="20"/>
        <v>0</v>
      </c>
    </row>
    <row r="33" spans="1:23">
      <c r="A33" s="41">
        <v>31</v>
      </c>
      <c r="B33" s="7" t="s">
        <v>21</v>
      </c>
      <c r="C33" s="40"/>
      <c r="D33" s="40"/>
      <c r="E33" s="40"/>
      <c r="F33" s="40" t="str">
        <f t="shared" ref="F33:F42" si="22">CONCATENATE(C33,"x",D33,"x",E33)</f>
        <v>xx</v>
      </c>
      <c r="G33" s="40">
        <v>1</v>
      </c>
      <c r="H33" s="42" t="s">
        <v>19</v>
      </c>
      <c r="I33" s="43">
        <v>2.5</v>
      </c>
      <c r="J33" s="2">
        <v>2</v>
      </c>
      <c r="K33" s="2">
        <v>9</v>
      </c>
      <c r="L33" s="30">
        <f t="shared" ref="L33:L42" si="23">C33*(D33/1000)*(E33/1000)*K33</f>
        <v>0</v>
      </c>
      <c r="M33" s="33" t="str">
        <f t="shared" ref="M33:M42" si="24">CONCATENATE(L33*G33," kg")</f>
        <v>0 kg</v>
      </c>
      <c r="N33" s="11" t="e">
        <f t="shared" ref="N33:N42" si="25">O33/L33</f>
        <v>#DIV/0!</v>
      </c>
      <c r="O33" s="11">
        <f t="shared" ref="O33:O42" si="26">(C33)*(D33/1000)*(E33/1000)*I33*K33*J33</f>
        <v>0</v>
      </c>
      <c r="P33" s="11">
        <f t="shared" ref="P33:P42" si="27">O33*G33</f>
        <v>0</v>
      </c>
      <c r="R33" s="3">
        <f t="shared" ref="R33:R42" si="28">A33</f>
        <v>31</v>
      </c>
      <c r="S33" s="3" t="str">
        <f t="shared" ref="S33:S42" si="29">CONCATENATE(B33," ",$P$1,"_",F33,)</f>
        <v>Element 16_xx</v>
      </c>
      <c r="T33" s="4">
        <f t="shared" ref="T33:T42" si="30">G33</f>
        <v>1</v>
      </c>
      <c r="U33" s="4" t="str">
        <f t="shared" ref="U33:U42" si="31">H33</f>
        <v>S355J2+N</v>
      </c>
      <c r="V33" s="5">
        <f t="shared" ref="V33:V42" si="32">O33</f>
        <v>0</v>
      </c>
      <c r="W33" s="5">
        <f t="shared" ref="W33:W42" si="33">V33*T33</f>
        <v>0</v>
      </c>
    </row>
    <row r="34" spans="1:23">
      <c r="A34" s="41">
        <v>32</v>
      </c>
      <c r="B34" s="7" t="s">
        <v>21</v>
      </c>
      <c r="C34" s="40"/>
      <c r="D34" s="40"/>
      <c r="E34" s="40"/>
      <c r="F34" s="40" t="str">
        <f t="shared" si="22"/>
        <v>xx</v>
      </c>
      <c r="G34" s="40">
        <v>1</v>
      </c>
      <c r="H34" s="42" t="s">
        <v>19</v>
      </c>
      <c r="I34" s="43">
        <v>2.5</v>
      </c>
      <c r="J34" s="2">
        <v>2</v>
      </c>
      <c r="K34" s="2">
        <v>10</v>
      </c>
      <c r="L34" s="30">
        <f t="shared" si="23"/>
        <v>0</v>
      </c>
      <c r="M34" s="33" t="str">
        <f t="shared" si="24"/>
        <v>0 kg</v>
      </c>
      <c r="N34" s="11" t="e">
        <f t="shared" si="25"/>
        <v>#DIV/0!</v>
      </c>
      <c r="O34" s="11">
        <f t="shared" si="26"/>
        <v>0</v>
      </c>
      <c r="P34" s="11">
        <f t="shared" si="27"/>
        <v>0</v>
      </c>
      <c r="R34" s="3">
        <f t="shared" si="28"/>
        <v>32</v>
      </c>
      <c r="S34" s="3" t="str">
        <f t="shared" si="29"/>
        <v>Element 16_xx</v>
      </c>
      <c r="T34" s="4">
        <f t="shared" si="30"/>
        <v>1</v>
      </c>
      <c r="U34" s="4" t="str">
        <f t="shared" si="31"/>
        <v>S355J2+N</v>
      </c>
      <c r="V34" s="5">
        <f t="shared" si="32"/>
        <v>0</v>
      </c>
      <c r="W34" s="5">
        <f t="shared" si="33"/>
        <v>0</v>
      </c>
    </row>
    <row r="35" spans="1:23">
      <c r="A35" s="41">
        <v>33</v>
      </c>
      <c r="B35" s="7" t="s">
        <v>21</v>
      </c>
      <c r="C35" s="40"/>
      <c r="D35" s="40"/>
      <c r="E35" s="40"/>
      <c r="F35" s="40" t="str">
        <f t="shared" si="22"/>
        <v>xx</v>
      </c>
      <c r="G35" s="40">
        <v>1</v>
      </c>
      <c r="H35" s="42" t="s">
        <v>19</v>
      </c>
      <c r="I35" s="43">
        <v>2.5</v>
      </c>
      <c r="J35" s="2">
        <v>2</v>
      </c>
      <c r="K35" s="2">
        <v>11</v>
      </c>
      <c r="L35" s="30">
        <f t="shared" si="23"/>
        <v>0</v>
      </c>
      <c r="M35" s="33" t="str">
        <f t="shared" si="24"/>
        <v>0 kg</v>
      </c>
      <c r="N35" s="11" t="e">
        <f t="shared" si="25"/>
        <v>#DIV/0!</v>
      </c>
      <c r="O35" s="11">
        <f t="shared" si="26"/>
        <v>0</v>
      </c>
      <c r="P35" s="11">
        <f t="shared" si="27"/>
        <v>0</v>
      </c>
      <c r="R35" s="3">
        <f t="shared" si="28"/>
        <v>33</v>
      </c>
      <c r="S35" s="3" t="str">
        <f t="shared" si="29"/>
        <v>Element 16_xx</v>
      </c>
      <c r="T35" s="4">
        <f t="shared" si="30"/>
        <v>1</v>
      </c>
      <c r="U35" s="4" t="str">
        <f t="shared" si="31"/>
        <v>S355J2+N</v>
      </c>
      <c r="V35" s="5">
        <f t="shared" si="32"/>
        <v>0</v>
      </c>
      <c r="W35" s="5">
        <f t="shared" si="33"/>
        <v>0</v>
      </c>
    </row>
    <row r="36" spans="1:23">
      <c r="A36" s="41">
        <v>34</v>
      </c>
      <c r="B36" s="7" t="s">
        <v>21</v>
      </c>
      <c r="C36" s="40"/>
      <c r="D36" s="40"/>
      <c r="E36" s="40"/>
      <c r="F36" s="40" t="str">
        <f t="shared" si="22"/>
        <v>xx</v>
      </c>
      <c r="G36" s="40">
        <v>1</v>
      </c>
      <c r="H36" s="42" t="s">
        <v>19</v>
      </c>
      <c r="I36" s="43">
        <v>2.5</v>
      </c>
      <c r="J36" s="2">
        <v>1.5</v>
      </c>
      <c r="K36" s="2">
        <v>12</v>
      </c>
      <c r="L36" s="30">
        <f t="shared" si="23"/>
        <v>0</v>
      </c>
      <c r="M36" s="33" t="str">
        <f t="shared" si="24"/>
        <v>0 kg</v>
      </c>
      <c r="N36" s="11" t="e">
        <f t="shared" si="25"/>
        <v>#DIV/0!</v>
      </c>
      <c r="O36" s="11">
        <f t="shared" si="26"/>
        <v>0</v>
      </c>
      <c r="P36" s="11">
        <f t="shared" si="27"/>
        <v>0</v>
      </c>
      <c r="R36" s="3">
        <f t="shared" si="28"/>
        <v>34</v>
      </c>
      <c r="S36" s="3" t="str">
        <f t="shared" si="29"/>
        <v>Element 16_xx</v>
      </c>
      <c r="T36" s="4">
        <f t="shared" si="30"/>
        <v>1</v>
      </c>
      <c r="U36" s="4" t="str">
        <f t="shared" si="31"/>
        <v>S355J2+N</v>
      </c>
      <c r="V36" s="5">
        <f t="shared" si="32"/>
        <v>0</v>
      </c>
      <c r="W36" s="5">
        <f t="shared" si="33"/>
        <v>0</v>
      </c>
    </row>
    <row r="37" spans="1:23">
      <c r="A37" s="41">
        <v>35</v>
      </c>
      <c r="B37" s="7" t="s">
        <v>21</v>
      </c>
      <c r="C37" s="40"/>
      <c r="D37" s="40"/>
      <c r="E37" s="40"/>
      <c r="F37" s="40" t="str">
        <f t="shared" si="22"/>
        <v>xx</v>
      </c>
      <c r="G37" s="40">
        <v>1</v>
      </c>
      <c r="H37" s="42" t="s">
        <v>19</v>
      </c>
      <c r="I37" s="43">
        <v>2.5</v>
      </c>
      <c r="J37" s="2">
        <v>1.5</v>
      </c>
      <c r="K37" s="2">
        <v>13</v>
      </c>
      <c r="L37" s="30">
        <f t="shared" si="23"/>
        <v>0</v>
      </c>
      <c r="M37" s="33" t="str">
        <f t="shared" si="24"/>
        <v>0 kg</v>
      </c>
      <c r="N37" s="11" t="e">
        <f t="shared" si="25"/>
        <v>#DIV/0!</v>
      </c>
      <c r="O37" s="11">
        <f t="shared" si="26"/>
        <v>0</v>
      </c>
      <c r="P37" s="11">
        <f t="shared" si="27"/>
        <v>0</v>
      </c>
      <c r="R37" s="3">
        <f t="shared" si="28"/>
        <v>35</v>
      </c>
      <c r="S37" s="3" t="str">
        <f t="shared" si="29"/>
        <v>Element 16_xx</v>
      </c>
      <c r="T37" s="4">
        <f t="shared" si="30"/>
        <v>1</v>
      </c>
      <c r="U37" s="4" t="str">
        <f t="shared" si="31"/>
        <v>S355J2+N</v>
      </c>
      <c r="V37" s="5">
        <f t="shared" si="32"/>
        <v>0</v>
      </c>
      <c r="W37" s="5">
        <f t="shared" si="33"/>
        <v>0</v>
      </c>
    </row>
    <row r="38" spans="1:23">
      <c r="A38" s="41">
        <v>36</v>
      </c>
      <c r="B38" s="7" t="s">
        <v>21</v>
      </c>
      <c r="C38" s="40"/>
      <c r="D38" s="40"/>
      <c r="E38" s="40"/>
      <c r="F38" s="40" t="str">
        <f t="shared" si="22"/>
        <v>xx</v>
      </c>
      <c r="G38" s="40">
        <v>1</v>
      </c>
      <c r="H38" s="42" t="s">
        <v>19</v>
      </c>
      <c r="I38" s="43">
        <v>2.5</v>
      </c>
      <c r="J38" s="2">
        <v>1.5</v>
      </c>
      <c r="K38" s="2">
        <v>14</v>
      </c>
      <c r="L38" s="30">
        <f t="shared" si="23"/>
        <v>0</v>
      </c>
      <c r="M38" s="33" t="str">
        <f t="shared" si="24"/>
        <v>0 kg</v>
      </c>
      <c r="N38" s="11" t="e">
        <f t="shared" si="25"/>
        <v>#DIV/0!</v>
      </c>
      <c r="O38" s="11">
        <f t="shared" si="26"/>
        <v>0</v>
      </c>
      <c r="P38" s="11">
        <f t="shared" si="27"/>
        <v>0</v>
      </c>
      <c r="R38" s="3">
        <f t="shared" si="28"/>
        <v>36</v>
      </c>
      <c r="S38" s="3" t="str">
        <f t="shared" si="29"/>
        <v>Element 16_xx</v>
      </c>
      <c r="T38" s="4">
        <f t="shared" si="30"/>
        <v>1</v>
      </c>
      <c r="U38" s="4" t="str">
        <f t="shared" si="31"/>
        <v>S355J2+N</v>
      </c>
      <c r="V38" s="5">
        <f t="shared" si="32"/>
        <v>0</v>
      </c>
      <c r="W38" s="5">
        <f t="shared" si="33"/>
        <v>0</v>
      </c>
    </row>
    <row r="39" spans="1:23">
      <c r="A39" s="41">
        <v>37</v>
      </c>
      <c r="B39" s="7" t="s">
        <v>21</v>
      </c>
      <c r="C39" s="40"/>
      <c r="D39" s="40"/>
      <c r="E39" s="40"/>
      <c r="F39" s="40" t="str">
        <f t="shared" si="22"/>
        <v>xx</v>
      </c>
      <c r="G39" s="40">
        <v>1</v>
      </c>
      <c r="H39" s="42" t="s">
        <v>19</v>
      </c>
      <c r="I39" s="43">
        <v>2.5</v>
      </c>
      <c r="J39" s="2">
        <v>1.5</v>
      </c>
      <c r="K39" s="2">
        <v>15</v>
      </c>
      <c r="L39" s="30">
        <f t="shared" si="23"/>
        <v>0</v>
      </c>
      <c r="M39" s="33" t="str">
        <f t="shared" si="24"/>
        <v>0 kg</v>
      </c>
      <c r="N39" s="11" t="e">
        <f t="shared" si="25"/>
        <v>#DIV/0!</v>
      </c>
      <c r="O39" s="11">
        <f t="shared" si="26"/>
        <v>0</v>
      </c>
      <c r="P39" s="11">
        <f t="shared" si="27"/>
        <v>0</v>
      </c>
      <c r="R39" s="3">
        <f t="shared" si="28"/>
        <v>37</v>
      </c>
      <c r="S39" s="3" t="str">
        <f t="shared" si="29"/>
        <v>Element 16_xx</v>
      </c>
      <c r="T39" s="4">
        <f t="shared" si="30"/>
        <v>1</v>
      </c>
      <c r="U39" s="4" t="str">
        <f t="shared" si="31"/>
        <v>S355J2+N</v>
      </c>
      <c r="V39" s="5">
        <f t="shared" si="32"/>
        <v>0</v>
      </c>
      <c r="W39" s="5">
        <f t="shared" si="33"/>
        <v>0</v>
      </c>
    </row>
    <row r="40" spans="1:23">
      <c r="A40" s="41">
        <v>38</v>
      </c>
      <c r="B40" s="7" t="s">
        <v>21</v>
      </c>
      <c r="C40" s="40"/>
      <c r="D40" s="40"/>
      <c r="E40" s="40"/>
      <c r="F40" s="40" t="str">
        <f t="shared" si="22"/>
        <v>xx</v>
      </c>
      <c r="G40" s="40">
        <v>1</v>
      </c>
      <c r="H40" s="42" t="s">
        <v>19</v>
      </c>
      <c r="I40" s="43">
        <v>2.5</v>
      </c>
      <c r="J40" s="2">
        <v>1.5</v>
      </c>
      <c r="K40" s="2">
        <v>16</v>
      </c>
      <c r="L40" s="30">
        <f t="shared" si="23"/>
        <v>0</v>
      </c>
      <c r="M40" s="33" t="str">
        <f t="shared" si="24"/>
        <v>0 kg</v>
      </c>
      <c r="N40" s="11" t="e">
        <f t="shared" si="25"/>
        <v>#DIV/0!</v>
      </c>
      <c r="O40" s="11">
        <f t="shared" si="26"/>
        <v>0</v>
      </c>
      <c r="P40" s="11">
        <f t="shared" si="27"/>
        <v>0</v>
      </c>
      <c r="R40" s="3">
        <f t="shared" si="28"/>
        <v>38</v>
      </c>
      <c r="S40" s="3" t="str">
        <f t="shared" si="29"/>
        <v>Element 16_xx</v>
      </c>
      <c r="T40" s="4">
        <f t="shared" si="30"/>
        <v>1</v>
      </c>
      <c r="U40" s="4" t="str">
        <f t="shared" si="31"/>
        <v>S355J2+N</v>
      </c>
      <c r="V40" s="5">
        <f t="shared" si="32"/>
        <v>0</v>
      </c>
      <c r="W40" s="5">
        <f t="shared" si="33"/>
        <v>0</v>
      </c>
    </row>
    <row r="41" spans="1:23">
      <c r="A41" s="41">
        <v>39</v>
      </c>
      <c r="B41" s="7" t="s">
        <v>21</v>
      </c>
      <c r="C41" s="40"/>
      <c r="D41" s="40"/>
      <c r="E41" s="40"/>
      <c r="F41" s="40" t="str">
        <f t="shared" si="22"/>
        <v>xx</v>
      </c>
      <c r="G41" s="40">
        <v>1</v>
      </c>
      <c r="H41" s="42" t="s">
        <v>19</v>
      </c>
      <c r="I41" s="43">
        <v>2.5</v>
      </c>
      <c r="J41" s="2">
        <v>1.5</v>
      </c>
      <c r="K41" s="2">
        <v>17</v>
      </c>
      <c r="L41" s="30">
        <f t="shared" si="23"/>
        <v>0</v>
      </c>
      <c r="M41" s="33" t="str">
        <f t="shared" si="24"/>
        <v>0 kg</v>
      </c>
      <c r="N41" s="11" t="e">
        <f t="shared" si="25"/>
        <v>#DIV/0!</v>
      </c>
      <c r="O41" s="11">
        <f t="shared" si="26"/>
        <v>0</v>
      </c>
      <c r="P41" s="11">
        <f t="shared" si="27"/>
        <v>0</v>
      </c>
      <c r="R41" s="3">
        <f t="shared" si="28"/>
        <v>39</v>
      </c>
      <c r="S41" s="3" t="str">
        <f t="shared" si="29"/>
        <v>Element 16_xx</v>
      </c>
      <c r="T41" s="4">
        <f t="shared" si="30"/>
        <v>1</v>
      </c>
      <c r="U41" s="4" t="str">
        <f t="shared" si="31"/>
        <v>S355J2+N</v>
      </c>
      <c r="V41" s="5">
        <f t="shared" si="32"/>
        <v>0</v>
      </c>
      <c r="W41" s="5">
        <f t="shared" si="33"/>
        <v>0</v>
      </c>
    </row>
    <row r="42" spans="1:23">
      <c r="A42" s="41">
        <v>40</v>
      </c>
      <c r="B42" s="7" t="s">
        <v>21</v>
      </c>
      <c r="C42" s="40"/>
      <c r="D42" s="40"/>
      <c r="E42" s="40"/>
      <c r="F42" s="40" t="str">
        <f t="shared" si="22"/>
        <v>xx</v>
      </c>
      <c r="G42" s="40">
        <v>1</v>
      </c>
      <c r="H42" s="42" t="s">
        <v>19</v>
      </c>
      <c r="I42" s="43">
        <v>2.5</v>
      </c>
      <c r="J42" s="2">
        <v>1.5</v>
      </c>
      <c r="K42" s="2">
        <v>18</v>
      </c>
      <c r="L42" s="30">
        <f t="shared" si="23"/>
        <v>0</v>
      </c>
      <c r="M42" s="33" t="str">
        <f t="shared" si="24"/>
        <v>0 kg</v>
      </c>
      <c r="N42" s="11" t="e">
        <f t="shared" si="25"/>
        <v>#DIV/0!</v>
      </c>
      <c r="O42" s="11">
        <f t="shared" si="26"/>
        <v>0</v>
      </c>
      <c r="P42" s="11">
        <f t="shared" si="27"/>
        <v>0</v>
      </c>
      <c r="R42" s="3">
        <f t="shared" si="28"/>
        <v>40</v>
      </c>
      <c r="S42" s="3" t="str">
        <f t="shared" si="29"/>
        <v>Element 16_xx</v>
      </c>
      <c r="T42" s="4">
        <f t="shared" si="30"/>
        <v>1</v>
      </c>
      <c r="U42" s="4" t="str">
        <f t="shared" si="31"/>
        <v>S355J2+N</v>
      </c>
      <c r="V42" s="5">
        <f t="shared" si="32"/>
        <v>0</v>
      </c>
      <c r="W42" s="5">
        <f t="shared" si="33"/>
        <v>0</v>
      </c>
    </row>
    <row r="43" spans="1:23">
      <c r="A43" s="41">
        <v>41</v>
      </c>
      <c r="B43" s="7" t="s">
        <v>21</v>
      </c>
      <c r="C43" s="40"/>
      <c r="D43" s="40"/>
      <c r="E43" s="40"/>
      <c r="F43" s="40" t="str">
        <f t="shared" ref="F43:F49" si="34">CONCATENATE(C43,"x",D43,"x",E43)</f>
        <v>xx</v>
      </c>
      <c r="G43" s="40">
        <v>1</v>
      </c>
      <c r="H43" s="42" t="s">
        <v>19</v>
      </c>
      <c r="I43" s="43">
        <v>2.5</v>
      </c>
      <c r="J43" s="2">
        <v>1.5</v>
      </c>
      <c r="K43" s="2">
        <v>19</v>
      </c>
      <c r="L43" s="30">
        <f t="shared" ref="L43:L49" si="35">C43*(D43/1000)*(E43/1000)*K43</f>
        <v>0</v>
      </c>
      <c r="M43" s="33" t="str">
        <f t="shared" ref="M43:M49" si="36">CONCATENATE(L43*G43," kg")</f>
        <v>0 kg</v>
      </c>
      <c r="N43" s="11" t="e">
        <f t="shared" ref="N43:N49" si="37">O43/L43</f>
        <v>#DIV/0!</v>
      </c>
      <c r="O43" s="11">
        <f t="shared" ref="O43:O49" si="38">(C43)*(D43/1000)*(E43/1000)*I43*K43*J43</f>
        <v>0</v>
      </c>
      <c r="P43" s="11">
        <f t="shared" ref="P43:P49" si="39">O43*G43</f>
        <v>0</v>
      </c>
      <c r="R43" s="3">
        <f t="shared" ref="R43:R49" si="40">A43</f>
        <v>41</v>
      </c>
      <c r="S43" s="3" t="str">
        <f t="shared" ref="S43:S49" si="41">CONCATENATE(B43," ",$P$1,"_",F43,)</f>
        <v>Element 16_xx</v>
      </c>
      <c r="T43" s="4">
        <f t="shared" ref="T43:T49" si="42">G43</f>
        <v>1</v>
      </c>
      <c r="U43" s="4" t="str">
        <f t="shared" ref="U43:U49" si="43">H43</f>
        <v>S355J2+N</v>
      </c>
      <c r="V43" s="5">
        <f t="shared" ref="V43:V49" si="44">O43</f>
        <v>0</v>
      </c>
      <c r="W43" s="5">
        <f t="shared" ref="W43:W49" si="45">V43*T43</f>
        <v>0</v>
      </c>
    </row>
    <row r="44" spans="1:23">
      <c r="A44" s="41">
        <v>42</v>
      </c>
      <c r="B44" s="7" t="s">
        <v>21</v>
      </c>
      <c r="C44" s="40"/>
      <c r="D44" s="40"/>
      <c r="E44" s="40"/>
      <c r="F44" s="40" t="str">
        <f t="shared" si="34"/>
        <v>xx</v>
      </c>
      <c r="G44" s="40">
        <v>1</v>
      </c>
      <c r="H44" s="42" t="s">
        <v>19</v>
      </c>
      <c r="I44" s="43">
        <v>2.5</v>
      </c>
      <c r="J44" s="2">
        <v>1.5</v>
      </c>
      <c r="K44" s="2">
        <v>20</v>
      </c>
      <c r="L44" s="30">
        <f t="shared" si="35"/>
        <v>0</v>
      </c>
      <c r="M44" s="33" t="str">
        <f t="shared" si="36"/>
        <v>0 kg</v>
      </c>
      <c r="N44" s="11" t="e">
        <f t="shared" si="37"/>
        <v>#DIV/0!</v>
      </c>
      <c r="O44" s="11">
        <f t="shared" si="38"/>
        <v>0</v>
      </c>
      <c r="P44" s="11">
        <f t="shared" si="39"/>
        <v>0</v>
      </c>
      <c r="R44" s="3">
        <f t="shared" si="40"/>
        <v>42</v>
      </c>
      <c r="S44" s="3" t="str">
        <f t="shared" si="41"/>
        <v>Element 16_xx</v>
      </c>
      <c r="T44" s="4">
        <f t="shared" si="42"/>
        <v>1</v>
      </c>
      <c r="U44" s="4" t="str">
        <f t="shared" si="43"/>
        <v>S355J2+N</v>
      </c>
      <c r="V44" s="5">
        <f t="shared" si="44"/>
        <v>0</v>
      </c>
      <c r="W44" s="5">
        <f t="shared" si="45"/>
        <v>0</v>
      </c>
    </row>
    <row r="45" spans="1:23">
      <c r="A45" s="41">
        <v>43</v>
      </c>
      <c r="B45" s="7" t="s">
        <v>21</v>
      </c>
      <c r="C45" s="40"/>
      <c r="D45" s="40"/>
      <c r="E45" s="40"/>
      <c r="F45" s="40" t="str">
        <f t="shared" si="34"/>
        <v>xx</v>
      </c>
      <c r="G45" s="40">
        <v>1</v>
      </c>
      <c r="H45" s="42" t="s">
        <v>19</v>
      </c>
      <c r="I45" s="43">
        <v>2.4</v>
      </c>
      <c r="J45" s="2">
        <v>1.5</v>
      </c>
      <c r="K45" s="2">
        <v>21</v>
      </c>
      <c r="L45" s="30">
        <f t="shared" si="35"/>
        <v>0</v>
      </c>
      <c r="M45" s="33" t="str">
        <f t="shared" si="36"/>
        <v>0 kg</v>
      </c>
      <c r="N45" s="11" t="e">
        <f t="shared" si="37"/>
        <v>#DIV/0!</v>
      </c>
      <c r="O45" s="11">
        <f t="shared" si="38"/>
        <v>0</v>
      </c>
      <c r="P45" s="11">
        <f t="shared" si="39"/>
        <v>0</v>
      </c>
      <c r="R45" s="3">
        <f t="shared" si="40"/>
        <v>43</v>
      </c>
      <c r="S45" s="3" t="str">
        <f t="shared" si="41"/>
        <v>Element 16_xx</v>
      </c>
      <c r="T45" s="4">
        <f t="shared" si="42"/>
        <v>1</v>
      </c>
      <c r="U45" s="4" t="str">
        <f t="shared" si="43"/>
        <v>S355J2+N</v>
      </c>
      <c r="V45" s="5">
        <f t="shared" si="44"/>
        <v>0</v>
      </c>
      <c r="W45" s="5">
        <f t="shared" si="45"/>
        <v>0</v>
      </c>
    </row>
    <row r="46" spans="1:23">
      <c r="A46" s="41">
        <v>44</v>
      </c>
      <c r="B46" s="7" t="s">
        <v>21</v>
      </c>
      <c r="C46" s="40"/>
      <c r="D46" s="40"/>
      <c r="E46" s="40"/>
      <c r="F46" s="40" t="str">
        <f t="shared" si="34"/>
        <v>xx</v>
      </c>
      <c r="G46" s="40">
        <v>1</v>
      </c>
      <c r="H46" s="42" t="s">
        <v>19</v>
      </c>
      <c r="I46" s="43">
        <v>2.4</v>
      </c>
      <c r="J46" s="2">
        <v>1.5</v>
      </c>
      <c r="K46" s="2">
        <v>22</v>
      </c>
      <c r="L46" s="30">
        <f t="shared" si="35"/>
        <v>0</v>
      </c>
      <c r="M46" s="33" t="str">
        <f t="shared" si="36"/>
        <v>0 kg</v>
      </c>
      <c r="N46" s="11" t="e">
        <f t="shared" si="37"/>
        <v>#DIV/0!</v>
      </c>
      <c r="O46" s="11">
        <f t="shared" si="38"/>
        <v>0</v>
      </c>
      <c r="P46" s="11">
        <f t="shared" si="39"/>
        <v>0</v>
      </c>
      <c r="R46" s="3">
        <f t="shared" si="40"/>
        <v>44</v>
      </c>
      <c r="S46" s="3" t="str">
        <f t="shared" si="41"/>
        <v>Element 16_xx</v>
      </c>
      <c r="T46" s="4">
        <f t="shared" si="42"/>
        <v>1</v>
      </c>
      <c r="U46" s="4" t="str">
        <f t="shared" si="43"/>
        <v>S355J2+N</v>
      </c>
      <c r="V46" s="5">
        <f t="shared" si="44"/>
        <v>0</v>
      </c>
      <c r="W46" s="5">
        <f t="shared" si="45"/>
        <v>0</v>
      </c>
    </row>
    <row r="47" spans="1:23">
      <c r="A47" s="41">
        <v>45</v>
      </c>
      <c r="B47" s="7" t="s">
        <v>21</v>
      </c>
      <c r="C47" s="40"/>
      <c r="D47" s="40"/>
      <c r="E47" s="40"/>
      <c r="F47" s="40" t="str">
        <f t="shared" si="34"/>
        <v>xx</v>
      </c>
      <c r="G47" s="40">
        <v>1</v>
      </c>
      <c r="H47" s="42" t="s">
        <v>19</v>
      </c>
      <c r="I47" s="43">
        <v>2.4</v>
      </c>
      <c r="J47" s="2">
        <v>1.5</v>
      </c>
      <c r="K47" s="2">
        <v>23</v>
      </c>
      <c r="L47" s="30">
        <f t="shared" si="35"/>
        <v>0</v>
      </c>
      <c r="M47" s="33" t="str">
        <f t="shared" si="36"/>
        <v>0 kg</v>
      </c>
      <c r="N47" s="11" t="e">
        <f t="shared" si="37"/>
        <v>#DIV/0!</v>
      </c>
      <c r="O47" s="11">
        <f t="shared" si="38"/>
        <v>0</v>
      </c>
      <c r="P47" s="11">
        <f t="shared" si="39"/>
        <v>0</v>
      </c>
      <c r="R47" s="3">
        <f t="shared" si="40"/>
        <v>45</v>
      </c>
      <c r="S47" s="3" t="str">
        <f t="shared" si="41"/>
        <v>Element 16_xx</v>
      </c>
      <c r="T47" s="4">
        <f t="shared" si="42"/>
        <v>1</v>
      </c>
      <c r="U47" s="4" t="str">
        <f t="shared" si="43"/>
        <v>S355J2+N</v>
      </c>
      <c r="V47" s="5">
        <f t="shared" si="44"/>
        <v>0</v>
      </c>
      <c r="W47" s="5">
        <f t="shared" si="45"/>
        <v>0</v>
      </c>
    </row>
    <row r="48" spans="1:23">
      <c r="A48" s="41">
        <v>46</v>
      </c>
      <c r="B48" s="7" t="s">
        <v>21</v>
      </c>
      <c r="C48" s="40"/>
      <c r="D48" s="40"/>
      <c r="E48" s="40"/>
      <c r="F48" s="40" t="str">
        <f t="shared" si="34"/>
        <v>xx</v>
      </c>
      <c r="G48" s="40">
        <v>1</v>
      </c>
      <c r="H48" s="42" t="s">
        <v>19</v>
      </c>
      <c r="I48" s="43">
        <v>2.4</v>
      </c>
      <c r="J48" s="2">
        <v>1.5</v>
      </c>
      <c r="K48" s="2">
        <v>24</v>
      </c>
      <c r="L48" s="30">
        <f t="shared" si="35"/>
        <v>0</v>
      </c>
      <c r="M48" s="33" t="str">
        <f t="shared" si="36"/>
        <v>0 kg</v>
      </c>
      <c r="N48" s="11" t="e">
        <f t="shared" si="37"/>
        <v>#DIV/0!</v>
      </c>
      <c r="O48" s="11">
        <f t="shared" si="38"/>
        <v>0</v>
      </c>
      <c r="P48" s="11">
        <f t="shared" si="39"/>
        <v>0</v>
      </c>
      <c r="R48" s="3">
        <f t="shared" si="40"/>
        <v>46</v>
      </c>
      <c r="S48" s="3" t="str">
        <f t="shared" si="41"/>
        <v>Element 16_xx</v>
      </c>
      <c r="T48" s="4">
        <f t="shared" si="42"/>
        <v>1</v>
      </c>
      <c r="U48" s="4" t="str">
        <f t="shared" si="43"/>
        <v>S355J2+N</v>
      </c>
      <c r="V48" s="5">
        <f t="shared" si="44"/>
        <v>0</v>
      </c>
      <c r="W48" s="5">
        <f t="shared" si="45"/>
        <v>0</v>
      </c>
    </row>
    <row r="49" spans="1:23">
      <c r="A49" s="41">
        <v>47</v>
      </c>
      <c r="B49" s="7" t="s">
        <v>21</v>
      </c>
      <c r="C49" s="40"/>
      <c r="D49" s="40"/>
      <c r="E49" s="40"/>
      <c r="F49" s="40" t="str">
        <f t="shared" si="34"/>
        <v>xx</v>
      </c>
      <c r="G49" s="40">
        <v>1</v>
      </c>
      <c r="H49" s="42" t="s">
        <v>19</v>
      </c>
      <c r="I49" s="43">
        <v>2.4</v>
      </c>
      <c r="J49" s="2">
        <v>1.5</v>
      </c>
      <c r="K49" s="2">
        <v>25</v>
      </c>
      <c r="L49" s="30">
        <f t="shared" si="35"/>
        <v>0</v>
      </c>
      <c r="M49" s="33" t="str">
        <f t="shared" si="36"/>
        <v>0 kg</v>
      </c>
      <c r="N49" s="11" t="e">
        <f t="shared" si="37"/>
        <v>#DIV/0!</v>
      </c>
      <c r="O49" s="11">
        <f t="shared" si="38"/>
        <v>0</v>
      </c>
      <c r="P49" s="11">
        <f t="shared" si="39"/>
        <v>0</v>
      </c>
      <c r="R49" s="3">
        <f t="shared" si="40"/>
        <v>47</v>
      </c>
      <c r="S49" s="3" t="str">
        <f t="shared" si="41"/>
        <v>Element 16_xx</v>
      </c>
      <c r="T49" s="4">
        <f t="shared" si="42"/>
        <v>1</v>
      </c>
      <c r="U49" s="4" t="str">
        <f t="shared" si="43"/>
        <v>S355J2+N</v>
      </c>
      <c r="V49" s="5">
        <f t="shared" si="44"/>
        <v>0</v>
      </c>
      <c r="W49" s="5">
        <f t="shared" si="45"/>
        <v>0</v>
      </c>
    </row>
  </sheetData>
  <mergeCells count="1">
    <mergeCell ref="A1:F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AC109"/>
  <sheetViews>
    <sheetView zoomScale="90" zoomScaleNormal="90" workbookViewId="0">
      <selection activeCell="B45" sqref="B45"/>
    </sheetView>
  </sheetViews>
  <sheetFormatPr defaultRowHeight="15"/>
  <cols>
    <col min="1" max="1" width="9.42578125" bestFit="1" customWidth="1"/>
    <col min="3" max="3" width="8.5703125" bestFit="1" customWidth="1"/>
    <col min="4" max="4" width="13.42578125" bestFit="1" customWidth="1"/>
    <col min="6" max="6" width="11.42578125" bestFit="1" customWidth="1"/>
    <col min="7" max="7" width="13.85546875" customWidth="1"/>
    <col min="8" max="8" width="11.5703125" customWidth="1"/>
    <col min="9" max="11" width="10.85546875" customWidth="1"/>
    <col min="12" max="15" width="9.140625" customWidth="1"/>
    <col min="16" max="16" width="12.85546875" bestFit="1" customWidth="1"/>
    <col min="17" max="18" width="12.5703125" customWidth="1"/>
    <col min="19" max="19" width="15" bestFit="1" customWidth="1"/>
    <col min="20" max="20" width="10.140625" style="12" bestFit="1" customWidth="1"/>
    <col min="21" max="21" width="10.7109375" customWidth="1"/>
    <col min="26" max="26" width="24.5703125" bestFit="1" customWidth="1"/>
    <col min="28" max="28" width="13.140625" customWidth="1"/>
    <col min="29" max="29" width="11.42578125" bestFit="1" customWidth="1"/>
    <col min="31" max="31" width="11.42578125" bestFit="1" customWidth="1"/>
  </cols>
  <sheetData>
    <row r="1" spans="1:29">
      <c r="A1" t="s">
        <v>30</v>
      </c>
      <c r="B1" t="s">
        <v>31</v>
      </c>
      <c r="D1" t="s">
        <v>32</v>
      </c>
      <c r="E1" t="s">
        <v>33</v>
      </c>
      <c r="F1" t="s">
        <v>34</v>
      </c>
      <c r="G1">
        <v>1121</v>
      </c>
      <c r="Y1" t="s">
        <v>30</v>
      </c>
      <c r="Z1" t="str">
        <f>B1</f>
        <v>Michał Baranowski</v>
      </c>
      <c r="AB1" t="str">
        <f>E1</f>
        <v>Rafstal</v>
      </c>
      <c r="AC1" t="str">
        <f>CONCATENATE("13/EK/",G1)</f>
        <v>13/EK/1121</v>
      </c>
    </row>
    <row r="2" spans="1:29">
      <c r="AB2" t="s">
        <v>10</v>
      </c>
      <c r="AC2">
        <f>SUM(AC4:AC39)</f>
        <v>120.94800000000001</v>
      </c>
    </row>
    <row r="3" spans="1:29">
      <c r="A3" s="6" t="s">
        <v>22</v>
      </c>
      <c r="B3" s="6" t="s">
        <v>1</v>
      </c>
      <c r="C3" s="6" t="s">
        <v>23</v>
      </c>
      <c r="D3" s="6" t="s">
        <v>24</v>
      </c>
      <c r="E3" s="6" t="s">
        <v>6</v>
      </c>
      <c r="F3" s="6" t="s">
        <v>14</v>
      </c>
      <c r="G3" s="6" t="s">
        <v>25</v>
      </c>
      <c r="H3" s="6" t="s">
        <v>38</v>
      </c>
      <c r="I3" s="6" t="s">
        <v>5</v>
      </c>
      <c r="J3" s="6" t="s">
        <v>28</v>
      </c>
      <c r="K3" s="6" t="s">
        <v>0</v>
      </c>
      <c r="L3" s="6" t="s">
        <v>26</v>
      </c>
      <c r="M3" s="6" t="s">
        <v>27</v>
      </c>
      <c r="N3" s="6" t="s">
        <v>40</v>
      </c>
      <c r="O3" s="6" t="s">
        <v>41</v>
      </c>
      <c r="P3" s="6" t="s">
        <v>42</v>
      </c>
      <c r="Q3" s="6" t="s">
        <v>39</v>
      </c>
      <c r="R3" s="6" t="s">
        <v>29</v>
      </c>
      <c r="S3" s="6" t="s">
        <v>36</v>
      </c>
      <c r="T3" s="13" t="s">
        <v>12</v>
      </c>
      <c r="U3" s="6" t="s">
        <v>37</v>
      </c>
      <c r="V3" s="6" t="s">
        <v>37</v>
      </c>
      <c r="Y3" t="s">
        <v>9</v>
      </c>
      <c r="Z3" t="s">
        <v>0</v>
      </c>
      <c r="AA3" t="s">
        <v>6</v>
      </c>
      <c r="AB3" t="s">
        <v>35</v>
      </c>
      <c r="AC3" t="s">
        <v>16</v>
      </c>
    </row>
    <row r="4" spans="1:29">
      <c r="A4">
        <v>1</v>
      </c>
      <c r="B4">
        <v>20</v>
      </c>
      <c r="C4">
        <v>500</v>
      </c>
      <c r="D4">
        <v>200</v>
      </c>
      <c r="E4">
        <v>1</v>
      </c>
      <c r="F4" t="s">
        <v>19</v>
      </c>
      <c r="G4">
        <v>2.2000000000000002</v>
      </c>
      <c r="H4">
        <v>10</v>
      </c>
      <c r="I4">
        <v>8</v>
      </c>
      <c r="J4">
        <v>0.5</v>
      </c>
      <c r="K4" t="str">
        <f>IF(D4=0,"Krążek","Pierścień")</f>
        <v>Pierścień</v>
      </c>
      <c r="L4" s="6">
        <f>(C4*C4)*I4*B4/1000000</f>
        <v>40</v>
      </c>
      <c r="M4" s="6">
        <f>(3.14*((C4/2)*(C4/2)))*I4*B4/1000000</f>
        <v>31.4</v>
      </c>
      <c r="N4" s="6">
        <f>2*3.14*(C4/2)/1000</f>
        <v>1.57</v>
      </c>
      <c r="O4" s="6">
        <f>2*3.14*(D4/2)/1000</f>
        <v>0.628</v>
      </c>
      <c r="P4" s="6">
        <f>(N4+O4)*20</f>
        <v>43.96</v>
      </c>
      <c r="Q4" s="6">
        <f>(L4-M4)</f>
        <v>8.6000000000000014</v>
      </c>
      <c r="R4" s="6">
        <f>(3.14*((D4/2)*(D4/2)))*I4*B4/1000000</f>
        <v>5.024</v>
      </c>
      <c r="S4">
        <f>Q4+R4*J4</f>
        <v>11.112000000000002</v>
      </c>
      <c r="T4" s="13">
        <f>V4/(M4-S4)</f>
        <v>5.9615536277602539</v>
      </c>
      <c r="U4">
        <f>L4*G4-S4</f>
        <v>76.888000000000005</v>
      </c>
      <c r="V4">
        <f>U4+P4+H4%</f>
        <v>120.94800000000001</v>
      </c>
      <c r="Y4">
        <f>A4</f>
        <v>1</v>
      </c>
      <c r="Z4" t="str">
        <f>CONCATENATE(K4," ",B4,"xfi",C4,"xfi",D4)</f>
        <v>Pierścień 20xfi500xfi200</v>
      </c>
      <c r="AA4">
        <f>E4</f>
        <v>1</v>
      </c>
      <c r="AB4">
        <f>V4</f>
        <v>120.94800000000001</v>
      </c>
      <c r="AC4">
        <f>V4*AA4</f>
        <v>120.94800000000001</v>
      </c>
    </row>
    <row r="5" spans="1:29">
      <c r="I5">
        <v>8</v>
      </c>
    </row>
    <row r="6" spans="1:29">
      <c r="I6">
        <v>8</v>
      </c>
    </row>
    <row r="7" spans="1:29">
      <c r="I7">
        <v>8</v>
      </c>
    </row>
    <row r="8" spans="1:29">
      <c r="I8">
        <v>8</v>
      </c>
    </row>
    <row r="9" spans="1:29">
      <c r="I9">
        <v>8</v>
      </c>
    </row>
    <row r="10" spans="1:29">
      <c r="I10">
        <v>8</v>
      </c>
    </row>
    <row r="11" spans="1:29">
      <c r="I11">
        <v>8</v>
      </c>
    </row>
    <row r="12" spans="1:29">
      <c r="I12">
        <v>8</v>
      </c>
    </row>
    <row r="13" spans="1:29">
      <c r="I13">
        <v>8</v>
      </c>
    </row>
    <row r="14" spans="1:29">
      <c r="I14">
        <v>8</v>
      </c>
    </row>
    <row r="15" spans="1:29">
      <c r="I15">
        <v>8</v>
      </c>
    </row>
    <row r="16" spans="1:29">
      <c r="I16">
        <v>8</v>
      </c>
    </row>
    <row r="17" spans="9:9">
      <c r="I17">
        <v>8</v>
      </c>
    </row>
    <row r="18" spans="9:9">
      <c r="I18">
        <v>8</v>
      </c>
    </row>
    <row r="19" spans="9:9">
      <c r="I19">
        <v>8</v>
      </c>
    </row>
    <row r="20" spans="9:9">
      <c r="I20">
        <v>8</v>
      </c>
    </row>
    <row r="21" spans="9:9">
      <c r="I21">
        <v>8</v>
      </c>
    </row>
    <row r="22" spans="9:9">
      <c r="I22">
        <v>8</v>
      </c>
    </row>
    <row r="23" spans="9:9">
      <c r="I23">
        <v>8</v>
      </c>
    </row>
    <row r="24" spans="9:9">
      <c r="I24">
        <v>8</v>
      </c>
    </row>
    <row r="25" spans="9:9">
      <c r="I25">
        <v>8</v>
      </c>
    </row>
    <row r="26" spans="9:9">
      <c r="I26">
        <v>8</v>
      </c>
    </row>
    <row r="27" spans="9:9">
      <c r="I27">
        <v>8</v>
      </c>
    </row>
    <row r="28" spans="9:9">
      <c r="I28">
        <v>8</v>
      </c>
    </row>
    <row r="29" spans="9:9">
      <c r="I29">
        <v>8</v>
      </c>
    </row>
    <row r="30" spans="9:9">
      <c r="I30">
        <v>8</v>
      </c>
    </row>
    <row r="31" spans="9:9">
      <c r="I31">
        <v>8</v>
      </c>
    </row>
    <row r="32" spans="9:9">
      <c r="I32">
        <v>8</v>
      </c>
    </row>
    <row r="33" spans="9:9">
      <c r="I33">
        <v>8</v>
      </c>
    </row>
    <row r="34" spans="9:9">
      <c r="I34">
        <v>8</v>
      </c>
    </row>
    <row r="35" spans="9:9">
      <c r="I35">
        <v>8</v>
      </c>
    </row>
    <row r="36" spans="9:9">
      <c r="I36">
        <v>8</v>
      </c>
    </row>
    <row r="37" spans="9:9">
      <c r="I37">
        <v>8</v>
      </c>
    </row>
    <row r="38" spans="9:9">
      <c r="I38">
        <v>8</v>
      </c>
    </row>
    <row r="39" spans="9:9">
      <c r="I39">
        <v>8</v>
      </c>
    </row>
    <row r="40" spans="9:9">
      <c r="I40">
        <v>8</v>
      </c>
    </row>
    <row r="41" spans="9:9">
      <c r="I41">
        <v>8</v>
      </c>
    </row>
    <row r="42" spans="9:9">
      <c r="I42">
        <v>8</v>
      </c>
    </row>
    <row r="43" spans="9:9">
      <c r="I43">
        <v>8</v>
      </c>
    </row>
    <row r="44" spans="9:9">
      <c r="I44">
        <v>8</v>
      </c>
    </row>
    <row r="45" spans="9:9">
      <c r="I45">
        <v>8</v>
      </c>
    </row>
    <row r="46" spans="9:9">
      <c r="I46">
        <v>8</v>
      </c>
    </row>
    <row r="47" spans="9:9">
      <c r="I47">
        <v>8</v>
      </c>
    </row>
    <row r="48" spans="9:9">
      <c r="I48">
        <v>8</v>
      </c>
    </row>
    <row r="49" spans="9:9">
      <c r="I49">
        <v>8</v>
      </c>
    </row>
    <row r="50" spans="9:9">
      <c r="I50">
        <v>8</v>
      </c>
    </row>
    <row r="51" spans="9:9">
      <c r="I51">
        <v>8</v>
      </c>
    </row>
    <row r="52" spans="9:9">
      <c r="I52">
        <v>8</v>
      </c>
    </row>
    <row r="53" spans="9:9">
      <c r="I53">
        <v>8</v>
      </c>
    </row>
    <row r="54" spans="9:9">
      <c r="I54">
        <v>8</v>
      </c>
    </row>
    <row r="55" spans="9:9">
      <c r="I55">
        <v>8</v>
      </c>
    </row>
    <row r="56" spans="9:9">
      <c r="I56">
        <v>8</v>
      </c>
    </row>
    <row r="57" spans="9:9">
      <c r="I57">
        <v>8</v>
      </c>
    </row>
    <row r="58" spans="9:9">
      <c r="I58">
        <v>8</v>
      </c>
    </row>
    <row r="59" spans="9:9">
      <c r="I59">
        <v>8</v>
      </c>
    </row>
    <row r="60" spans="9:9">
      <c r="I60">
        <v>8</v>
      </c>
    </row>
    <row r="61" spans="9:9">
      <c r="I61">
        <v>8</v>
      </c>
    </row>
    <row r="62" spans="9:9">
      <c r="I62">
        <v>8</v>
      </c>
    </row>
    <row r="63" spans="9:9">
      <c r="I63">
        <v>8</v>
      </c>
    </row>
    <row r="64" spans="9:9">
      <c r="I64">
        <v>8</v>
      </c>
    </row>
    <row r="65" spans="9:9">
      <c r="I65">
        <v>8</v>
      </c>
    </row>
    <row r="66" spans="9:9">
      <c r="I66">
        <v>8</v>
      </c>
    </row>
    <row r="67" spans="9:9">
      <c r="I67">
        <v>8</v>
      </c>
    </row>
    <row r="68" spans="9:9">
      <c r="I68">
        <v>8</v>
      </c>
    </row>
    <row r="69" spans="9:9">
      <c r="I69">
        <v>8</v>
      </c>
    </row>
    <row r="70" spans="9:9">
      <c r="I70">
        <v>8</v>
      </c>
    </row>
    <row r="71" spans="9:9">
      <c r="I71">
        <v>8</v>
      </c>
    </row>
    <row r="72" spans="9:9">
      <c r="I72">
        <v>8</v>
      </c>
    </row>
    <row r="73" spans="9:9">
      <c r="I73">
        <v>8</v>
      </c>
    </row>
    <row r="74" spans="9:9">
      <c r="I74">
        <v>8</v>
      </c>
    </row>
    <row r="75" spans="9:9">
      <c r="I75">
        <v>8</v>
      </c>
    </row>
    <row r="76" spans="9:9">
      <c r="I76">
        <v>8</v>
      </c>
    </row>
    <row r="77" spans="9:9">
      <c r="I77">
        <v>8</v>
      </c>
    </row>
    <row r="78" spans="9:9">
      <c r="I78">
        <v>8</v>
      </c>
    </row>
    <row r="79" spans="9:9">
      <c r="I79">
        <v>8</v>
      </c>
    </row>
    <row r="80" spans="9:9">
      <c r="I80">
        <v>8</v>
      </c>
    </row>
    <row r="81" spans="9:9">
      <c r="I81">
        <v>8</v>
      </c>
    </row>
    <row r="82" spans="9:9">
      <c r="I82">
        <v>8</v>
      </c>
    </row>
    <row r="83" spans="9:9">
      <c r="I83">
        <v>8</v>
      </c>
    </row>
    <row r="84" spans="9:9">
      <c r="I84">
        <v>8</v>
      </c>
    </row>
    <row r="85" spans="9:9">
      <c r="I85">
        <v>8</v>
      </c>
    </row>
    <row r="86" spans="9:9">
      <c r="I86">
        <v>8</v>
      </c>
    </row>
    <row r="87" spans="9:9">
      <c r="I87">
        <v>8</v>
      </c>
    </row>
    <row r="88" spans="9:9">
      <c r="I88">
        <v>8</v>
      </c>
    </row>
    <row r="89" spans="9:9">
      <c r="I89">
        <v>8</v>
      </c>
    </row>
    <row r="90" spans="9:9">
      <c r="I90">
        <v>8</v>
      </c>
    </row>
    <row r="91" spans="9:9">
      <c r="I91">
        <v>8</v>
      </c>
    </row>
    <row r="92" spans="9:9">
      <c r="I92">
        <v>8</v>
      </c>
    </row>
    <row r="93" spans="9:9">
      <c r="I93">
        <v>8</v>
      </c>
    </row>
    <row r="94" spans="9:9">
      <c r="I94">
        <v>8</v>
      </c>
    </row>
    <row r="95" spans="9:9">
      <c r="I95">
        <v>8</v>
      </c>
    </row>
    <row r="96" spans="9:9">
      <c r="I96">
        <v>8</v>
      </c>
    </row>
    <row r="97" spans="9:9">
      <c r="I97">
        <v>8</v>
      </c>
    </row>
    <row r="98" spans="9:9">
      <c r="I98">
        <v>8</v>
      </c>
    </row>
    <row r="99" spans="9:9">
      <c r="I99">
        <v>8</v>
      </c>
    </row>
    <row r="100" spans="9:9">
      <c r="I100">
        <v>8</v>
      </c>
    </row>
    <row r="101" spans="9:9">
      <c r="I101">
        <v>8</v>
      </c>
    </row>
    <row r="102" spans="9:9">
      <c r="I102">
        <v>8</v>
      </c>
    </row>
    <row r="103" spans="9:9">
      <c r="I103">
        <v>8</v>
      </c>
    </row>
    <row r="104" spans="9:9">
      <c r="I104">
        <v>8</v>
      </c>
    </row>
    <row r="105" spans="9:9">
      <c r="I105">
        <v>8</v>
      </c>
    </row>
    <row r="106" spans="9:9">
      <c r="I106">
        <v>8</v>
      </c>
    </row>
    <row r="107" spans="9:9">
      <c r="I107">
        <v>8</v>
      </c>
    </row>
    <row r="108" spans="9:9">
      <c r="I108">
        <v>8</v>
      </c>
    </row>
    <row r="109" spans="9:9">
      <c r="I109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:Z572"/>
  <sheetViews>
    <sheetView zoomScale="60" zoomScaleNormal="60" workbookViewId="0">
      <selection activeCell="E1" sqref="E1"/>
    </sheetView>
  </sheetViews>
  <sheetFormatPr defaultRowHeight="15"/>
  <cols>
    <col min="1" max="1" width="3.7109375" style="6" customWidth="1"/>
    <col min="2" max="2" width="8.140625" style="6" bestFit="1" customWidth="1"/>
    <col min="3" max="3" width="9.28515625" style="6" bestFit="1" customWidth="1"/>
    <col min="4" max="4" width="9.140625" style="6"/>
    <col min="5" max="5" width="12.140625" style="6" bestFit="1" customWidth="1"/>
    <col min="6" max="6" width="7.85546875" style="6" bestFit="1" customWidth="1"/>
    <col min="7" max="7" width="14.5703125" style="58" customWidth="1"/>
    <col min="8" max="8" width="11.28515625" style="58" customWidth="1"/>
    <col min="9" max="9" width="7.85546875" style="6" customWidth="1"/>
    <col min="10" max="10" width="12.28515625" style="6" customWidth="1"/>
    <col min="11" max="11" width="9.7109375" style="6" bestFit="1" customWidth="1"/>
    <col min="12" max="12" width="10.42578125" style="6" bestFit="1" customWidth="1"/>
    <col min="13" max="13" width="14.42578125" style="6" bestFit="1" customWidth="1"/>
    <col min="14" max="15" width="9.140625" style="6"/>
    <col min="16" max="16" width="11.28515625" style="6" customWidth="1"/>
    <col min="17" max="18" width="9.140625" style="6"/>
    <col min="19" max="19" width="3" style="6" bestFit="1" customWidth="1"/>
    <col min="20" max="20" width="22.5703125" style="6" bestFit="1" customWidth="1"/>
    <col min="21" max="21" width="10.42578125" style="6" bestFit="1" customWidth="1"/>
    <col min="22" max="22" width="9.140625" style="6"/>
    <col min="23" max="23" width="17.28515625" style="58" bestFit="1" customWidth="1"/>
    <col min="24" max="24" width="9.140625" style="6"/>
    <col min="25" max="25" width="9.140625" style="14"/>
    <col min="26" max="26" width="14.42578125" style="14" customWidth="1"/>
    <col min="27" max="16384" width="9.140625" style="6"/>
  </cols>
  <sheetData>
    <row r="1" spans="1:26">
      <c r="A1" s="71" t="s">
        <v>32</v>
      </c>
      <c r="B1" s="71"/>
      <c r="C1" s="71"/>
      <c r="D1" s="67" t="s">
        <v>109</v>
      </c>
      <c r="E1" s="66" t="s">
        <v>110</v>
      </c>
      <c r="F1" s="17"/>
      <c r="G1" s="57"/>
      <c r="H1" s="57"/>
      <c r="I1" s="17"/>
      <c r="J1" s="17"/>
      <c r="K1" s="17"/>
      <c r="L1" s="17" t="s">
        <v>55</v>
      </c>
      <c r="M1" s="20">
        <f>K1/2400</f>
        <v>0</v>
      </c>
      <c r="N1" s="17">
        <f>SUM(N3:N37)</f>
        <v>11476.8984</v>
      </c>
      <c r="O1" s="17"/>
      <c r="P1" s="17"/>
      <c r="T1" s="6" t="str">
        <f>D1</f>
        <v>pawel.cwiek@o2.pl</v>
      </c>
      <c r="U1" s="72" t="str">
        <f>CONCATENATE("14/MS/",E1)</f>
        <v>14/MS/.0363</v>
      </c>
      <c r="V1" s="72"/>
      <c r="W1" s="63"/>
      <c r="Y1" s="6" t="s">
        <v>51</v>
      </c>
      <c r="Z1" s="19">
        <f>SUM(Z3:Z37)</f>
        <v>11921.7</v>
      </c>
    </row>
    <row r="2" spans="1:26" s="60" customFormat="1" ht="45">
      <c r="A2" s="59" t="s">
        <v>9</v>
      </c>
      <c r="B2" s="59" t="s">
        <v>1</v>
      </c>
      <c r="C2" s="59" t="s">
        <v>2</v>
      </c>
      <c r="D2" s="59" t="s">
        <v>43</v>
      </c>
      <c r="E2" s="59" t="s">
        <v>48</v>
      </c>
      <c r="F2" s="59" t="s">
        <v>38</v>
      </c>
      <c r="G2" s="59" t="s">
        <v>104</v>
      </c>
      <c r="H2" s="59" t="s">
        <v>105</v>
      </c>
      <c r="I2" s="59" t="s">
        <v>44</v>
      </c>
      <c r="J2" s="59" t="s">
        <v>14</v>
      </c>
      <c r="K2" s="59" t="s">
        <v>46</v>
      </c>
      <c r="L2" s="59" t="s">
        <v>5</v>
      </c>
      <c r="M2" s="59" t="s">
        <v>49</v>
      </c>
      <c r="N2" s="59" t="s">
        <v>53</v>
      </c>
      <c r="O2" s="59" t="s">
        <v>54</v>
      </c>
      <c r="P2" s="59" t="s">
        <v>52</v>
      </c>
      <c r="S2" s="61" t="str">
        <f>A2</f>
        <v>LP</v>
      </c>
      <c r="T2" s="61" t="s">
        <v>0</v>
      </c>
      <c r="U2" s="61" t="s">
        <v>14</v>
      </c>
      <c r="V2" s="61" t="s">
        <v>45</v>
      </c>
      <c r="W2" s="61" t="s">
        <v>106</v>
      </c>
      <c r="X2" s="61" t="s">
        <v>47</v>
      </c>
      <c r="Y2" s="62" t="s">
        <v>50</v>
      </c>
      <c r="Z2" s="62" t="s">
        <v>10</v>
      </c>
    </row>
    <row r="3" spans="1:26">
      <c r="A3" s="21">
        <v>1</v>
      </c>
      <c r="B3" s="16">
        <v>1.5</v>
      </c>
      <c r="C3" s="16">
        <v>1000</v>
      </c>
      <c r="D3" s="16">
        <v>2000</v>
      </c>
      <c r="E3" s="16">
        <v>2.2153999999999998</v>
      </c>
      <c r="F3" s="16">
        <v>10</v>
      </c>
      <c r="G3" s="16">
        <v>1900</v>
      </c>
      <c r="H3" s="16">
        <f>G3/K3</f>
        <v>79.166666666666671</v>
      </c>
      <c r="I3" s="16">
        <v>79</v>
      </c>
      <c r="J3" s="16" t="s">
        <v>108</v>
      </c>
      <c r="K3" s="17">
        <f>B3*C3*D3*L3/1000000</f>
        <v>24</v>
      </c>
      <c r="L3" s="17">
        <v>8</v>
      </c>
      <c r="M3" s="17">
        <v>2.4500000000000002</v>
      </c>
      <c r="N3" s="17">
        <f>E3*I3*K3</f>
        <v>4200.3984</v>
      </c>
      <c r="O3" s="17">
        <f>I3*K3</f>
        <v>1896</v>
      </c>
      <c r="P3" s="18">
        <f>Z3-N3</f>
        <v>444.80160000000069</v>
      </c>
      <c r="S3" s="15">
        <f>A3</f>
        <v>1</v>
      </c>
      <c r="T3" s="17" t="str">
        <f>CONCATENATE("Blacha ",B3,"x",C3,"x",D3,)</f>
        <v>Blacha 1,5x1000x2000</v>
      </c>
      <c r="U3" s="17" t="str">
        <f>J3</f>
        <v>DC01</v>
      </c>
      <c r="V3" s="17" t="str">
        <f>CONCATENATE(I3)</f>
        <v>79</v>
      </c>
      <c r="W3" s="57" t="str">
        <f>CONCATENATE(G3," kg")</f>
        <v>1900 kg</v>
      </c>
      <c r="X3" s="17" t="str">
        <f>CONCATENATE(I3*K3," kg")</f>
        <v>1896 kg</v>
      </c>
      <c r="Y3" s="18">
        <f>M3</f>
        <v>2.4500000000000002</v>
      </c>
      <c r="Z3" s="65">
        <f>K3*V3*Y3</f>
        <v>4645.2000000000007</v>
      </c>
    </row>
    <row r="4" spans="1:26">
      <c r="A4" s="21">
        <v>2</v>
      </c>
      <c r="B4" s="16">
        <v>1.5</v>
      </c>
      <c r="C4" s="16">
        <v>1500</v>
      </c>
      <c r="D4" s="16">
        <v>3000</v>
      </c>
      <c r="E4" s="16">
        <v>2.4500000000000002</v>
      </c>
      <c r="F4" s="16">
        <v>0</v>
      </c>
      <c r="G4" s="16">
        <v>2950</v>
      </c>
      <c r="H4" s="16">
        <f t="shared" ref="H4:H37" si="0">G4/K4</f>
        <v>54.629629629629626</v>
      </c>
      <c r="I4" s="16">
        <v>55</v>
      </c>
      <c r="J4" s="16" t="s">
        <v>108</v>
      </c>
      <c r="K4" s="17">
        <f>B4*C4*D4*L4/1000000</f>
        <v>54</v>
      </c>
      <c r="L4" s="17">
        <v>8</v>
      </c>
      <c r="M4" s="17">
        <f t="shared" ref="M4:M37" si="1">(E4*F4%)+E4</f>
        <v>2.4500000000000002</v>
      </c>
      <c r="N4" s="17">
        <f>E4*I4*K4</f>
        <v>7276.5</v>
      </c>
      <c r="O4" s="17">
        <f t="shared" ref="O4:O37" si="2">I4*K4</f>
        <v>2970</v>
      </c>
      <c r="P4" s="18">
        <f>Z4-N4</f>
        <v>0</v>
      </c>
      <c r="S4" s="15">
        <f t="shared" ref="S4:S37" si="3">A4</f>
        <v>2</v>
      </c>
      <c r="T4" s="17" t="str">
        <f t="shared" ref="T4:T37" si="4">CONCATENATE("Blacha ",B4,"x",C4,"x",D4,)</f>
        <v>Blacha 1,5x1500x3000</v>
      </c>
      <c r="U4" s="17" t="str">
        <f t="shared" ref="U4:U37" si="5">J4</f>
        <v>DC01</v>
      </c>
      <c r="V4" s="17">
        <f t="shared" ref="V4:V37" si="6">I4</f>
        <v>55</v>
      </c>
      <c r="W4" s="57"/>
      <c r="X4" s="23" t="str">
        <f t="shared" ref="X4:X37" si="7">CONCATENATE(I4*K4," kg")</f>
        <v>2970 kg</v>
      </c>
      <c r="Y4" s="18">
        <f t="shared" ref="Y4:Y37" si="8">M4</f>
        <v>2.4500000000000002</v>
      </c>
      <c r="Z4" s="65">
        <f>Y4*K4*V4</f>
        <v>7276.5000000000009</v>
      </c>
    </row>
    <row r="5" spans="1:26">
      <c r="A5" s="21">
        <v>3</v>
      </c>
      <c r="B5" s="16">
        <v>0</v>
      </c>
      <c r="C5" s="16">
        <v>0</v>
      </c>
      <c r="D5" s="16">
        <v>0</v>
      </c>
      <c r="E5" s="16">
        <v>2.2000000000000002</v>
      </c>
      <c r="F5" s="16">
        <v>10</v>
      </c>
      <c r="G5" s="16"/>
      <c r="H5" s="16" t="e">
        <f t="shared" si="0"/>
        <v>#DIV/0!</v>
      </c>
      <c r="I5" s="16">
        <v>22</v>
      </c>
      <c r="J5" s="16" t="s">
        <v>19</v>
      </c>
      <c r="K5" s="17">
        <f t="shared" ref="K5:K37" si="9">B5*C5*D5*L5/1000000</f>
        <v>0</v>
      </c>
      <c r="L5" s="22">
        <v>8</v>
      </c>
      <c r="M5" s="17">
        <f t="shared" si="1"/>
        <v>2.4200000000000004</v>
      </c>
      <c r="N5" s="17">
        <f t="shared" ref="N5:N37" si="10">E5*K5*I5</f>
        <v>0</v>
      </c>
      <c r="O5" s="17">
        <f t="shared" si="2"/>
        <v>0</v>
      </c>
      <c r="P5" s="18">
        <f t="shared" ref="P5:P36" si="11">Z5-N5</f>
        <v>0</v>
      </c>
      <c r="S5" s="15">
        <f t="shared" si="3"/>
        <v>3</v>
      </c>
      <c r="T5" s="17" t="str">
        <f t="shared" si="4"/>
        <v>Blacha 0x0x0</v>
      </c>
      <c r="U5" s="17" t="str">
        <f t="shared" si="5"/>
        <v>S355J2+N</v>
      </c>
      <c r="V5" s="17">
        <f t="shared" si="6"/>
        <v>22</v>
      </c>
      <c r="W5" s="57"/>
      <c r="X5" s="23" t="str">
        <f t="shared" si="7"/>
        <v>0 kg</v>
      </c>
      <c r="Y5" s="18">
        <f t="shared" si="8"/>
        <v>2.4200000000000004</v>
      </c>
      <c r="Z5" s="65">
        <f t="shared" ref="Z5:Z37" si="12">Y5*K5*V5</f>
        <v>0</v>
      </c>
    </row>
    <row r="6" spans="1:26">
      <c r="A6" s="21">
        <v>4</v>
      </c>
      <c r="B6" s="16">
        <v>0</v>
      </c>
      <c r="C6" s="16">
        <v>0</v>
      </c>
      <c r="D6" s="16">
        <v>0</v>
      </c>
      <c r="E6" s="16">
        <v>2.2000000000000002</v>
      </c>
      <c r="F6" s="16">
        <v>10</v>
      </c>
      <c r="G6" s="16"/>
      <c r="H6" s="16" t="e">
        <f t="shared" si="0"/>
        <v>#DIV/0!</v>
      </c>
      <c r="I6" s="16">
        <v>22</v>
      </c>
      <c r="J6" s="16" t="s">
        <v>19</v>
      </c>
      <c r="K6" s="17">
        <f t="shared" si="9"/>
        <v>0</v>
      </c>
      <c r="L6" s="22">
        <v>8</v>
      </c>
      <c r="M6" s="17">
        <f t="shared" si="1"/>
        <v>2.4200000000000004</v>
      </c>
      <c r="N6" s="17">
        <f t="shared" si="10"/>
        <v>0</v>
      </c>
      <c r="O6" s="17">
        <f t="shared" si="2"/>
        <v>0</v>
      </c>
      <c r="P6" s="18">
        <f t="shared" si="11"/>
        <v>0</v>
      </c>
      <c r="S6" s="15">
        <f t="shared" si="3"/>
        <v>4</v>
      </c>
      <c r="T6" s="17" t="str">
        <f t="shared" si="4"/>
        <v>Blacha 0x0x0</v>
      </c>
      <c r="U6" s="17" t="str">
        <f t="shared" si="5"/>
        <v>S355J2+N</v>
      </c>
      <c r="V6" s="17">
        <f t="shared" si="6"/>
        <v>22</v>
      </c>
      <c r="W6" s="57"/>
      <c r="X6" s="23" t="str">
        <f t="shared" si="7"/>
        <v>0 kg</v>
      </c>
      <c r="Y6" s="18">
        <f t="shared" si="8"/>
        <v>2.4200000000000004</v>
      </c>
      <c r="Z6" s="65">
        <f t="shared" si="12"/>
        <v>0</v>
      </c>
    </row>
    <row r="7" spans="1:26">
      <c r="A7" s="21">
        <v>5</v>
      </c>
      <c r="B7" s="16">
        <v>0</v>
      </c>
      <c r="C7" s="16">
        <v>0</v>
      </c>
      <c r="D7" s="16">
        <v>0</v>
      </c>
      <c r="E7" s="16">
        <v>2.2000000000000002</v>
      </c>
      <c r="F7" s="16">
        <v>10</v>
      </c>
      <c r="G7" s="16"/>
      <c r="H7" s="16" t="e">
        <f t="shared" si="0"/>
        <v>#DIV/0!</v>
      </c>
      <c r="I7" s="16">
        <v>22</v>
      </c>
      <c r="J7" s="16" t="s">
        <v>19</v>
      </c>
      <c r="K7" s="17">
        <f t="shared" si="9"/>
        <v>0</v>
      </c>
      <c r="L7" s="22">
        <v>8</v>
      </c>
      <c r="M7" s="17">
        <f t="shared" si="1"/>
        <v>2.4200000000000004</v>
      </c>
      <c r="N7" s="17">
        <f t="shared" si="10"/>
        <v>0</v>
      </c>
      <c r="O7" s="17">
        <f t="shared" si="2"/>
        <v>0</v>
      </c>
      <c r="P7" s="18">
        <f t="shared" si="11"/>
        <v>0</v>
      </c>
      <c r="S7" s="15">
        <f t="shared" si="3"/>
        <v>5</v>
      </c>
      <c r="T7" s="17" t="str">
        <f t="shared" si="4"/>
        <v>Blacha 0x0x0</v>
      </c>
      <c r="U7" s="17" t="str">
        <f t="shared" si="5"/>
        <v>S355J2+N</v>
      </c>
      <c r="V7" s="17">
        <f t="shared" si="6"/>
        <v>22</v>
      </c>
      <c r="W7" s="57"/>
      <c r="X7" s="23" t="str">
        <f t="shared" si="7"/>
        <v>0 kg</v>
      </c>
      <c r="Y7" s="18">
        <f t="shared" si="8"/>
        <v>2.4200000000000004</v>
      </c>
      <c r="Z7" s="65">
        <f t="shared" si="12"/>
        <v>0</v>
      </c>
    </row>
    <row r="8" spans="1:26">
      <c r="A8" s="21">
        <v>6</v>
      </c>
      <c r="B8" s="16">
        <v>0</v>
      </c>
      <c r="C8" s="16">
        <v>0</v>
      </c>
      <c r="D8" s="16">
        <v>0</v>
      </c>
      <c r="E8" s="16">
        <v>2.2000000000000002</v>
      </c>
      <c r="F8" s="16">
        <v>10</v>
      </c>
      <c r="G8" s="16"/>
      <c r="H8" s="16" t="e">
        <f t="shared" si="0"/>
        <v>#DIV/0!</v>
      </c>
      <c r="I8" s="16">
        <v>22</v>
      </c>
      <c r="J8" s="16" t="s">
        <v>19</v>
      </c>
      <c r="K8" s="17">
        <f t="shared" si="9"/>
        <v>0</v>
      </c>
      <c r="L8" s="22">
        <v>8</v>
      </c>
      <c r="M8" s="17">
        <f t="shared" si="1"/>
        <v>2.4200000000000004</v>
      </c>
      <c r="N8" s="17">
        <f t="shared" si="10"/>
        <v>0</v>
      </c>
      <c r="O8" s="17">
        <f t="shared" si="2"/>
        <v>0</v>
      </c>
      <c r="P8" s="18">
        <f t="shared" si="11"/>
        <v>0</v>
      </c>
      <c r="S8" s="15">
        <f t="shared" si="3"/>
        <v>6</v>
      </c>
      <c r="T8" s="17" t="str">
        <f t="shared" si="4"/>
        <v>Blacha 0x0x0</v>
      </c>
      <c r="U8" s="17" t="str">
        <f t="shared" si="5"/>
        <v>S355J2+N</v>
      </c>
      <c r="V8" s="17">
        <f t="shared" si="6"/>
        <v>22</v>
      </c>
      <c r="W8" s="57"/>
      <c r="X8" s="23" t="str">
        <f t="shared" si="7"/>
        <v>0 kg</v>
      </c>
      <c r="Y8" s="18">
        <f t="shared" si="8"/>
        <v>2.4200000000000004</v>
      </c>
      <c r="Z8" s="65">
        <f t="shared" si="12"/>
        <v>0</v>
      </c>
    </row>
    <row r="9" spans="1:26">
      <c r="A9" s="21">
        <v>7</v>
      </c>
      <c r="B9" s="16">
        <v>0</v>
      </c>
      <c r="C9" s="16">
        <v>0</v>
      </c>
      <c r="D9" s="16">
        <v>0</v>
      </c>
      <c r="E9" s="16">
        <v>2.2000000000000002</v>
      </c>
      <c r="F9" s="16">
        <v>10</v>
      </c>
      <c r="G9" s="16"/>
      <c r="H9" s="16" t="e">
        <f t="shared" si="0"/>
        <v>#DIV/0!</v>
      </c>
      <c r="I9" s="16">
        <v>22</v>
      </c>
      <c r="J9" s="16" t="s">
        <v>19</v>
      </c>
      <c r="K9" s="17">
        <f t="shared" si="9"/>
        <v>0</v>
      </c>
      <c r="L9" s="22">
        <v>8</v>
      </c>
      <c r="M9" s="17">
        <f t="shared" si="1"/>
        <v>2.4200000000000004</v>
      </c>
      <c r="N9" s="17">
        <f t="shared" si="10"/>
        <v>0</v>
      </c>
      <c r="O9" s="17">
        <f t="shared" si="2"/>
        <v>0</v>
      </c>
      <c r="P9" s="18">
        <f t="shared" si="11"/>
        <v>0</v>
      </c>
      <c r="S9" s="15">
        <f t="shared" si="3"/>
        <v>7</v>
      </c>
      <c r="T9" s="17" t="str">
        <f t="shared" si="4"/>
        <v>Blacha 0x0x0</v>
      </c>
      <c r="U9" s="17" t="str">
        <f t="shared" si="5"/>
        <v>S355J2+N</v>
      </c>
      <c r="V9" s="17">
        <f t="shared" si="6"/>
        <v>22</v>
      </c>
      <c r="W9" s="57"/>
      <c r="X9" s="23" t="str">
        <f t="shared" si="7"/>
        <v>0 kg</v>
      </c>
      <c r="Y9" s="18">
        <f t="shared" si="8"/>
        <v>2.4200000000000004</v>
      </c>
      <c r="Z9" s="65">
        <f t="shared" si="12"/>
        <v>0</v>
      </c>
    </row>
    <row r="10" spans="1:26">
      <c r="A10" s="21">
        <v>8</v>
      </c>
      <c r="B10" s="16">
        <v>0</v>
      </c>
      <c r="C10" s="16">
        <v>0</v>
      </c>
      <c r="D10" s="16">
        <v>0</v>
      </c>
      <c r="E10" s="16">
        <v>2.2000000000000002</v>
      </c>
      <c r="F10" s="16">
        <v>10</v>
      </c>
      <c r="G10" s="16"/>
      <c r="H10" s="16" t="e">
        <f t="shared" si="0"/>
        <v>#DIV/0!</v>
      </c>
      <c r="I10" s="16">
        <v>22</v>
      </c>
      <c r="J10" s="16" t="s">
        <v>19</v>
      </c>
      <c r="K10" s="17">
        <f t="shared" si="9"/>
        <v>0</v>
      </c>
      <c r="L10" s="22">
        <v>8</v>
      </c>
      <c r="M10" s="17">
        <f t="shared" si="1"/>
        <v>2.4200000000000004</v>
      </c>
      <c r="N10" s="17">
        <f t="shared" si="10"/>
        <v>0</v>
      </c>
      <c r="O10" s="17">
        <f t="shared" si="2"/>
        <v>0</v>
      </c>
      <c r="P10" s="18">
        <f t="shared" si="11"/>
        <v>0</v>
      </c>
      <c r="S10" s="15">
        <f t="shared" si="3"/>
        <v>8</v>
      </c>
      <c r="T10" s="17" t="str">
        <f t="shared" si="4"/>
        <v>Blacha 0x0x0</v>
      </c>
      <c r="U10" s="17" t="str">
        <f t="shared" si="5"/>
        <v>S355J2+N</v>
      </c>
      <c r="V10" s="17">
        <f t="shared" si="6"/>
        <v>22</v>
      </c>
      <c r="W10" s="57"/>
      <c r="X10" s="23" t="str">
        <f t="shared" si="7"/>
        <v>0 kg</v>
      </c>
      <c r="Y10" s="18">
        <f t="shared" si="8"/>
        <v>2.4200000000000004</v>
      </c>
      <c r="Z10" s="65">
        <f t="shared" si="12"/>
        <v>0</v>
      </c>
    </row>
    <row r="11" spans="1:26">
      <c r="A11" s="21">
        <v>9</v>
      </c>
      <c r="B11" s="16">
        <v>0</v>
      </c>
      <c r="C11" s="16">
        <v>0</v>
      </c>
      <c r="D11" s="16">
        <v>0</v>
      </c>
      <c r="E11" s="16">
        <v>2.2000000000000002</v>
      </c>
      <c r="F11" s="16">
        <v>10</v>
      </c>
      <c r="G11" s="16"/>
      <c r="H11" s="16" t="e">
        <f t="shared" si="0"/>
        <v>#DIV/0!</v>
      </c>
      <c r="I11" s="16">
        <v>22</v>
      </c>
      <c r="J11" s="16" t="s">
        <v>19</v>
      </c>
      <c r="K11" s="17">
        <f t="shared" si="9"/>
        <v>0</v>
      </c>
      <c r="L11" s="22">
        <v>8</v>
      </c>
      <c r="M11" s="17">
        <f t="shared" si="1"/>
        <v>2.4200000000000004</v>
      </c>
      <c r="N11" s="17">
        <f t="shared" si="10"/>
        <v>0</v>
      </c>
      <c r="O11" s="17">
        <f t="shared" si="2"/>
        <v>0</v>
      </c>
      <c r="P11" s="18">
        <f t="shared" si="11"/>
        <v>0</v>
      </c>
      <c r="S11" s="15">
        <f t="shared" si="3"/>
        <v>9</v>
      </c>
      <c r="T11" s="17" t="str">
        <f t="shared" si="4"/>
        <v>Blacha 0x0x0</v>
      </c>
      <c r="U11" s="17" t="str">
        <f t="shared" si="5"/>
        <v>S355J2+N</v>
      </c>
      <c r="V11" s="17">
        <f t="shared" si="6"/>
        <v>22</v>
      </c>
      <c r="W11" s="57"/>
      <c r="X11" s="23" t="str">
        <f t="shared" si="7"/>
        <v>0 kg</v>
      </c>
      <c r="Y11" s="18">
        <f t="shared" si="8"/>
        <v>2.4200000000000004</v>
      </c>
      <c r="Z11" s="65">
        <f t="shared" si="12"/>
        <v>0</v>
      </c>
    </row>
    <row r="12" spans="1:26">
      <c r="A12" s="21">
        <v>10</v>
      </c>
      <c r="B12" s="16">
        <v>0</v>
      </c>
      <c r="C12" s="16">
        <v>0</v>
      </c>
      <c r="D12" s="16">
        <v>0</v>
      </c>
      <c r="E12" s="16">
        <v>2.2000000000000002</v>
      </c>
      <c r="F12" s="16">
        <v>10</v>
      </c>
      <c r="G12" s="16"/>
      <c r="H12" s="16" t="e">
        <f t="shared" si="0"/>
        <v>#DIV/0!</v>
      </c>
      <c r="I12" s="16">
        <v>22</v>
      </c>
      <c r="J12" s="16" t="s">
        <v>19</v>
      </c>
      <c r="K12" s="17">
        <f t="shared" si="9"/>
        <v>0</v>
      </c>
      <c r="L12" s="22">
        <v>8</v>
      </c>
      <c r="M12" s="17">
        <f t="shared" si="1"/>
        <v>2.4200000000000004</v>
      </c>
      <c r="N12" s="17">
        <f t="shared" si="10"/>
        <v>0</v>
      </c>
      <c r="O12" s="17">
        <f t="shared" si="2"/>
        <v>0</v>
      </c>
      <c r="P12" s="18">
        <f t="shared" si="11"/>
        <v>0</v>
      </c>
      <c r="S12" s="15">
        <f t="shared" si="3"/>
        <v>10</v>
      </c>
      <c r="T12" s="17" t="str">
        <f t="shared" si="4"/>
        <v>Blacha 0x0x0</v>
      </c>
      <c r="U12" s="17" t="str">
        <f t="shared" si="5"/>
        <v>S355J2+N</v>
      </c>
      <c r="V12" s="17">
        <f t="shared" si="6"/>
        <v>22</v>
      </c>
      <c r="W12" s="57"/>
      <c r="X12" s="23" t="str">
        <f t="shared" si="7"/>
        <v>0 kg</v>
      </c>
      <c r="Y12" s="18">
        <f t="shared" si="8"/>
        <v>2.4200000000000004</v>
      </c>
      <c r="Z12" s="65">
        <f t="shared" si="12"/>
        <v>0</v>
      </c>
    </row>
    <row r="13" spans="1:26">
      <c r="A13" s="21">
        <v>11</v>
      </c>
      <c r="B13" s="16">
        <v>0</v>
      </c>
      <c r="C13" s="16">
        <v>0</v>
      </c>
      <c r="D13" s="16">
        <v>0</v>
      </c>
      <c r="E13" s="16">
        <v>2.2000000000000002</v>
      </c>
      <c r="F13" s="16">
        <v>10</v>
      </c>
      <c r="G13" s="16"/>
      <c r="H13" s="16" t="e">
        <f t="shared" si="0"/>
        <v>#DIV/0!</v>
      </c>
      <c r="I13" s="16">
        <v>22</v>
      </c>
      <c r="J13" s="16" t="s">
        <v>19</v>
      </c>
      <c r="K13" s="17">
        <f t="shared" si="9"/>
        <v>0</v>
      </c>
      <c r="L13" s="22">
        <v>8</v>
      </c>
      <c r="M13" s="17">
        <f t="shared" si="1"/>
        <v>2.4200000000000004</v>
      </c>
      <c r="N13" s="17">
        <f t="shared" si="10"/>
        <v>0</v>
      </c>
      <c r="O13" s="17">
        <f t="shared" si="2"/>
        <v>0</v>
      </c>
      <c r="P13" s="18">
        <f t="shared" si="11"/>
        <v>0</v>
      </c>
      <c r="S13" s="15">
        <f t="shared" si="3"/>
        <v>11</v>
      </c>
      <c r="T13" s="17" t="str">
        <f t="shared" si="4"/>
        <v>Blacha 0x0x0</v>
      </c>
      <c r="U13" s="17" t="str">
        <f t="shared" si="5"/>
        <v>S355J2+N</v>
      </c>
      <c r="V13" s="17">
        <f t="shared" si="6"/>
        <v>22</v>
      </c>
      <c r="W13" s="57"/>
      <c r="X13" s="23" t="str">
        <f t="shared" si="7"/>
        <v>0 kg</v>
      </c>
      <c r="Y13" s="18">
        <f t="shared" si="8"/>
        <v>2.4200000000000004</v>
      </c>
      <c r="Z13" s="65">
        <f t="shared" si="12"/>
        <v>0</v>
      </c>
    </row>
    <row r="14" spans="1:26">
      <c r="A14" s="21">
        <v>12</v>
      </c>
      <c r="B14" s="16">
        <v>0</v>
      </c>
      <c r="C14" s="16">
        <v>0</v>
      </c>
      <c r="D14" s="16">
        <v>0</v>
      </c>
      <c r="E14" s="16">
        <v>2.2000000000000002</v>
      </c>
      <c r="F14" s="16">
        <v>10</v>
      </c>
      <c r="G14" s="16"/>
      <c r="H14" s="16" t="e">
        <f t="shared" si="0"/>
        <v>#DIV/0!</v>
      </c>
      <c r="I14" s="16">
        <v>22</v>
      </c>
      <c r="J14" s="16" t="s">
        <v>19</v>
      </c>
      <c r="K14" s="17">
        <f t="shared" si="9"/>
        <v>0</v>
      </c>
      <c r="L14" s="22">
        <v>8</v>
      </c>
      <c r="M14" s="17">
        <f t="shared" si="1"/>
        <v>2.4200000000000004</v>
      </c>
      <c r="N14" s="17">
        <f t="shared" si="10"/>
        <v>0</v>
      </c>
      <c r="O14" s="17">
        <f t="shared" si="2"/>
        <v>0</v>
      </c>
      <c r="P14" s="18">
        <f t="shared" si="11"/>
        <v>0</v>
      </c>
      <c r="S14" s="15">
        <f t="shared" si="3"/>
        <v>12</v>
      </c>
      <c r="T14" s="17" t="str">
        <f t="shared" si="4"/>
        <v>Blacha 0x0x0</v>
      </c>
      <c r="U14" s="17" t="str">
        <f t="shared" si="5"/>
        <v>S355J2+N</v>
      </c>
      <c r="V14" s="17">
        <f t="shared" si="6"/>
        <v>22</v>
      </c>
      <c r="W14" s="57"/>
      <c r="X14" s="23" t="str">
        <f t="shared" si="7"/>
        <v>0 kg</v>
      </c>
      <c r="Y14" s="18">
        <f t="shared" si="8"/>
        <v>2.4200000000000004</v>
      </c>
      <c r="Z14" s="65">
        <f t="shared" si="12"/>
        <v>0</v>
      </c>
    </row>
    <row r="15" spans="1:26">
      <c r="A15" s="21">
        <v>13</v>
      </c>
      <c r="B15" s="16">
        <v>0</v>
      </c>
      <c r="C15" s="16">
        <v>0</v>
      </c>
      <c r="D15" s="16">
        <v>0</v>
      </c>
      <c r="E15" s="16">
        <v>2.2000000000000002</v>
      </c>
      <c r="F15" s="16">
        <v>10</v>
      </c>
      <c r="G15" s="16"/>
      <c r="H15" s="16" t="e">
        <f t="shared" si="0"/>
        <v>#DIV/0!</v>
      </c>
      <c r="I15" s="16">
        <v>22</v>
      </c>
      <c r="J15" s="16" t="s">
        <v>19</v>
      </c>
      <c r="K15" s="17">
        <f t="shared" si="9"/>
        <v>0</v>
      </c>
      <c r="L15" s="22">
        <v>8</v>
      </c>
      <c r="M15" s="17">
        <f t="shared" si="1"/>
        <v>2.4200000000000004</v>
      </c>
      <c r="N15" s="17">
        <f t="shared" si="10"/>
        <v>0</v>
      </c>
      <c r="O15" s="17">
        <f t="shared" si="2"/>
        <v>0</v>
      </c>
      <c r="P15" s="18">
        <f t="shared" si="11"/>
        <v>0</v>
      </c>
      <c r="S15" s="15">
        <f t="shared" si="3"/>
        <v>13</v>
      </c>
      <c r="T15" s="17" t="str">
        <f t="shared" si="4"/>
        <v>Blacha 0x0x0</v>
      </c>
      <c r="U15" s="17" t="str">
        <f t="shared" si="5"/>
        <v>S355J2+N</v>
      </c>
      <c r="V15" s="17">
        <f t="shared" si="6"/>
        <v>22</v>
      </c>
      <c r="W15" s="57"/>
      <c r="X15" s="23" t="str">
        <f t="shared" si="7"/>
        <v>0 kg</v>
      </c>
      <c r="Y15" s="18">
        <f t="shared" si="8"/>
        <v>2.4200000000000004</v>
      </c>
      <c r="Z15" s="65">
        <f t="shared" si="12"/>
        <v>0</v>
      </c>
    </row>
    <row r="16" spans="1:26">
      <c r="A16" s="21">
        <v>14</v>
      </c>
      <c r="B16" s="16">
        <v>0</v>
      </c>
      <c r="C16" s="16">
        <v>0</v>
      </c>
      <c r="D16" s="16">
        <v>0</v>
      </c>
      <c r="E16" s="16">
        <v>2.2000000000000002</v>
      </c>
      <c r="F16" s="16">
        <v>10</v>
      </c>
      <c r="G16" s="16"/>
      <c r="H16" s="16" t="e">
        <f t="shared" si="0"/>
        <v>#DIV/0!</v>
      </c>
      <c r="I16" s="16">
        <v>22</v>
      </c>
      <c r="J16" s="16" t="s">
        <v>19</v>
      </c>
      <c r="K16" s="17">
        <f t="shared" si="9"/>
        <v>0</v>
      </c>
      <c r="L16" s="22">
        <v>8</v>
      </c>
      <c r="M16" s="17">
        <f t="shared" si="1"/>
        <v>2.4200000000000004</v>
      </c>
      <c r="N16" s="17">
        <f t="shared" si="10"/>
        <v>0</v>
      </c>
      <c r="O16" s="17">
        <f t="shared" si="2"/>
        <v>0</v>
      </c>
      <c r="P16" s="18">
        <f t="shared" si="11"/>
        <v>0</v>
      </c>
      <c r="S16" s="15">
        <f t="shared" si="3"/>
        <v>14</v>
      </c>
      <c r="T16" s="17" t="str">
        <f t="shared" si="4"/>
        <v>Blacha 0x0x0</v>
      </c>
      <c r="U16" s="17" t="str">
        <f t="shared" si="5"/>
        <v>S355J2+N</v>
      </c>
      <c r="V16" s="17">
        <f t="shared" si="6"/>
        <v>22</v>
      </c>
      <c r="W16" s="57"/>
      <c r="X16" s="23" t="str">
        <f t="shared" si="7"/>
        <v>0 kg</v>
      </c>
      <c r="Y16" s="18">
        <f t="shared" si="8"/>
        <v>2.4200000000000004</v>
      </c>
      <c r="Z16" s="65">
        <f t="shared" si="12"/>
        <v>0</v>
      </c>
    </row>
    <row r="17" spans="1:26">
      <c r="A17" s="21">
        <v>15</v>
      </c>
      <c r="B17" s="16">
        <v>0</v>
      </c>
      <c r="C17" s="16">
        <v>0</v>
      </c>
      <c r="D17" s="16">
        <v>0</v>
      </c>
      <c r="E17" s="16">
        <v>2.2000000000000002</v>
      </c>
      <c r="F17" s="16">
        <v>10</v>
      </c>
      <c r="G17" s="16"/>
      <c r="H17" s="16" t="e">
        <f t="shared" si="0"/>
        <v>#DIV/0!</v>
      </c>
      <c r="I17" s="16">
        <v>22</v>
      </c>
      <c r="J17" s="16" t="s">
        <v>19</v>
      </c>
      <c r="K17" s="17">
        <f t="shared" si="9"/>
        <v>0</v>
      </c>
      <c r="L17" s="22">
        <v>8</v>
      </c>
      <c r="M17" s="17">
        <f t="shared" si="1"/>
        <v>2.4200000000000004</v>
      </c>
      <c r="N17" s="17">
        <f t="shared" si="10"/>
        <v>0</v>
      </c>
      <c r="O17" s="17">
        <f t="shared" si="2"/>
        <v>0</v>
      </c>
      <c r="P17" s="18">
        <f t="shared" si="11"/>
        <v>0</v>
      </c>
      <c r="S17" s="15">
        <f t="shared" si="3"/>
        <v>15</v>
      </c>
      <c r="T17" s="17" t="str">
        <f t="shared" si="4"/>
        <v>Blacha 0x0x0</v>
      </c>
      <c r="U17" s="17" t="str">
        <f t="shared" si="5"/>
        <v>S355J2+N</v>
      </c>
      <c r="V17" s="17">
        <f t="shared" si="6"/>
        <v>22</v>
      </c>
      <c r="W17" s="57"/>
      <c r="X17" s="23" t="str">
        <f t="shared" si="7"/>
        <v>0 kg</v>
      </c>
      <c r="Y17" s="18">
        <f t="shared" si="8"/>
        <v>2.4200000000000004</v>
      </c>
      <c r="Z17" s="65">
        <f t="shared" si="12"/>
        <v>0</v>
      </c>
    </row>
    <row r="18" spans="1:26">
      <c r="A18" s="21">
        <v>16</v>
      </c>
      <c r="B18" s="16">
        <v>0</v>
      </c>
      <c r="C18" s="16">
        <v>0</v>
      </c>
      <c r="D18" s="16">
        <v>0</v>
      </c>
      <c r="E18" s="16">
        <v>2.2000000000000002</v>
      </c>
      <c r="F18" s="16">
        <v>10</v>
      </c>
      <c r="G18" s="16"/>
      <c r="H18" s="16" t="e">
        <f t="shared" si="0"/>
        <v>#DIV/0!</v>
      </c>
      <c r="I18" s="16">
        <v>22</v>
      </c>
      <c r="J18" s="16" t="s">
        <v>19</v>
      </c>
      <c r="K18" s="17">
        <f t="shared" si="9"/>
        <v>0</v>
      </c>
      <c r="L18" s="22">
        <v>8</v>
      </c>
      <c r="M18" s="17">
        <f t="shared" si="1"/>
        <v>2.4200000000000004</v>
      </c>
      <c r="N18" s="17">
        <f t="shared" si="10"/>
        <v>0</v>
      </c>
      <c r="O18" s="17">
        <f t="shared" si="2"/>
        <v>0</v>
      </c>
      <c r="P18" s="18">
        <f t="shared" si="11"/>
        <v>0</v>
      </c>
      <c r="S18" s="15">
        <f t="shared" si="3"/>
        <v>16</v>
      </c>
      <c r="T18" s="17" t="str">
        <f t="shared" si="4"/>
        <v>Blacha 0x0x0</v>
      </c>
      <c r="U18" s="17" t="str">
        <f t="shared" si="5"/>
        <v>S355J2+N</v>
      </c>
      <c r="V18" s="17">
        <f t="shared" si="6"/>
        <v>22</v>
      </c>
      <c r="W18" s="57"/>
      <c r="X18" s="23" t="str">
        <f t="shared" si="7"/>
        <v>0 kg</v>
      </c>
      <c r="Y18" s="18">
        <f t="shared" si="8"/>
        <v>2.4200000000000004</v>
      </c>
      <c r="Z18" s="65">
        <f t="shared" si="12"/>
        <v>0</v>
      </c>
    </row>
    <row r="19" spans="1:26">
      <c r="A19" s="21">
        <v>17</v>
      </c>
      <c r="B19" s="16">
        <v>0</v>
      </c>
      <c r="C19" s="16">
        <v>0</v>
      </c>
      <c r="D19" s="16">
        <v>0</v>
      </c>
      <c r="E19" s="16">
        <v>2.2000000000000002</v>
      </c>
      <c r="F19" s="16">
        <v>10</v>
      </c>
      <c r="G19" s="16"/>
      <c r="H19" s="16" t="e">
        <f t="shared" si="0"/>
        <v>#DIV/0!</v>
      </c>
      <c r="I19" s="16">
        <v>22</v>
      </c>
      <c r="J19" s="16" t="s">
        <v>19</v>
      </c>
      <c r="K19" s="17">
        <f t="shared" si="9"/>
        <v>0</v>
      </c>
      <c r="L19" s="22">
        <v>8</v>
      </c>
      <c r="M19" s="17">
        <f t="shared" si="1"/>
        <v>2.4200000000000004</v>
      </c>
      <c r="N19" s="17">
        <f t="shared" si="10"/>
        <v>0</v>
      </c>
      <c r="O19" s="17">
        <f t="shared" si="2"/>
        <v>0</v>
      </c>
      <c r="P19" s="18">
        <f t="shared" si="11"/>
        <v>0</v>
      </c>
      <c r="S19" s="15">
        <f t="shared" si="3"/>
        <v>17</v>
      </c>
      <c r="T19" s="17" t="str">
        <f t="shared" si="4"/>
        <v>Blacha 0x0x0</v>
      </c>
      <c r="U19" s="17" t="str">
        <f t="shared" si="5"/>
        <v>S355J2+N</v>
      </c>
      <c r="V19" s="17">
        <f t="shared" si="6"/>
        <v>22</v>
      </c>
      <c r="W19" s="57"/>
      <c r="X19" s="23" t="str">
        <f t="shared" si="7"/>
        <v>0 kg</v>
      </c>
      <c r="Y19" s="18">
        <f t="shared" si="8"/>
        <v>2.4200000000000004</v>
      </c>
      <c r="Z19" s="65">
        <f t="shared" si="12"/>
        <v>0</v>
      </c>
    </row>
    <row r="20" spans="1:26">
      <c r="A20" s="21">
        <v>18</v>
      </c>
      <c r="B20" s="16">
        <v>0</v>
      </c>
      <c r="C20" s="16">
        <v>0</v>
      </c>
      <c r="D20" s="16">
        <v>0</v>
      </c>
      <c r="E20" s="16">
        <v>2.2000000000000002</v>
      </c>
      <c r="F20" s="16">
        <v>10</v>
      </c>
      <c r="G20" s="16"/>
      <c r="H20" s="16" t="e">
        <f t="shared" si="0"/>
        <v>#DIV/0!</v>
      </c>
      <c r="I20" s="16">
        <v>22</v>
      </c>
      <c r="J20" s="16" t="s">
        <v>19</v>
      </c>
      <c r="K20" s="17">
        <f t="shared" si="9"/>
        <v>0</v>
      </c>
      <c r="L20" s="22">
        <v>8</v>
      </c>
      <c r="M20" s="17">
        <f t="shared" si="1"/>
        <v>2.4200000000000004</v>
      </c>
      <c r="N20" s="17">
        <f t="shared" si="10"/>
        <v>0</v>
      </c>
      <c r="O20" s="17">
        <f t="shared" si="2"/>
        <v>0</v>
      </c>
      <c r="P20" s="18">
        <f t="shared" si="11"/>
        <v>0</v>
      </c>
      <c r="S20" s="15">
        <f t="shared" si="3"/>
        <v>18</v>
      </c>
      <c r="T20" s="17" t="str">
        <f t="shared" si="4"/>
        <v>Blacha 0x0x0</v>
      </c>
      <c r="U20" s="17" t="str">
        <f t="shared" si="5"/>
        <v>S355J2+N</v>
      </c>
      <c r="V20" s="17">
        <f t="shared" si="6"/>
        <v>22</v>
      </c>
      <c r="W20" s="57"/>
      <c r="X20" s="23" t="str">
        <f t="shared" si="7"/>
        <v>0 kg</v>
      </c>
      <c r="Y20" s="18">
        <f t="shared" si="8"/>
        <v>2.4200000000000004</v>
      </c>
      <c r="Z20" s="65">
        <f t="shared" si="12"/>
        <v>0</v>
      </c>
    </row>
    <row r="21" spans="1:26">
      <c r="A21" s="21">
        <v>19</v>
      </c>
      <c r="B21" s="16">
        <v>0</v>
      </c>
      <c r="C21" s="16">
        <v>0</v>
      </c>
      <c r="D21" s="16">
        <v>0</v>
      </c>
      <c r="E21" s="16">
        <v>2.2000000000000002</v>
      </c>
      <c r="F21" s="16">
        <v>10</v>
      </c>
      <c r="G21" s="16"/>
      <c r="H21" s="16" t="e">
        <f t="shared" si="0"/>
        <v>#DIV/0!</v>
      </c>
      <c r="I21" s="16">
        <v>22</v>
      </c>
      <c r="J21" s="16" t="s">
        <v>19</v>
      </c>
      <c r="K21" s="17">
        <f t="shared" si="9"/>
        <v>0</v>
      </c>
      <c r="L21" s="22">
        <v>8</v>
      </c>
      <c r="M21" s="17">
        <f t="shared" si="1"/>
        <v>2.4200000000000004</v>
      </c>
      <c r="N21" s="17">
        <f t="shared" si="10"/>
        <v>0</v>
      </c>
      <c r="O21" s="17">
        <f t="shared" si="2"/>
        <v>0</v>
      </c>
      <c r="P21" s="18">
        <f t="shared" si="11"/>
        <v>0</v>
      </c>
      <c r="S21" s="15">
        <f t="shared" si="3"/>
        <v>19</v>
      </c>
      <c r="T21" s="17" t="str">
        <f t="shared" si="4"/>
        <v>Blacha 0x0x0</v>
      </c>
      <c r="U21" s="17" t="str">
        <f t="shared" si="5"/>
        <v>S355J2+N</v>
      </c>
      <c r="V21" s="17">
        <f t="shared" si="6"/>
        <v>22</v>
      </c>
      <c r="W21" s="57"/>
      <c r="X21" s="23" t="str">
        <f t="shared" si="7"/>
        <v>0 kg</v>
      </c>
      <c r="Y21" s="18">
        <f t="shared" si="8"/>
        <v>2.4200000000000004</v>
      </c>
      <c r="Z21" s="65">
        <f t="shared" si="12"/>
        <v>0</v>
      </c>
    </row>
    <row r="22" spans="1:26">
      <c r="A22" s="21">
        <v>20</v>
      </c>
      <c r="B22" s="16">
        <v>0</v>
      </c>
      <c r="C22" s="16">
        <v>0</v>
      </c>
      <c r="D22" s="16">
        <v>0</v>
      </c>
      <c r="E22" s="16">
        <v>2.2000000000000002</v>
      </c>
      <c r="F22" s="16">
        <v>10</v>
      </c>
      <c r="G22" s="16"/>
      <c r="H22" s="16" t="e">
        <f t="shared" si="0"/>
        <v>#DIV/0!</v>
      </c>
      <c r="I22" s="16">
        <v>22</v>
      </c>
      <c r="J22" s="16" t="s">
        <v>19</v>
      </c>
      <c r="K22" s="17">
        <f t="shared" si="9"/>
        <v>0</v>
      </c>
      <c r="L22" s="22">
        <v>8</v>
      </c>
      <c r="M22" s="17">
        <f t="shared" si="1"/>
        <v>2.4200000000000004</v>
      </c>
      <c r="N22" s="17">
        <f t="shared" si="10"/>
        <v>0</v>
      </c>
      <c r="O22" s="17">
        <f t="shared" si="2"/>
        <v>0</v>
      </c>
      <c r="P22" s="18">
        <f t="shared" si="11"/>
        <v>0</v>
      </c>
      <c r="S22" s="15">
        <f t="shared" si="3"/>
        <v>20</v>
      </c>
      <c r="T22" s="17" t="str">
        <f t="shared" si="4"/>
        <v>Blacha 0x0x0</v>
      </c>
      <c r="U22" s="17" t="str">
        <f t="shared" si="5"/>
        <v>S355J2+N</v>
      </c>
      <c r="V22" s="17">
        <f t="shared" si="6"/>
        <v>22</v>
      </c>
      <c r="W22" s="57"/>
      <c r="X22" s="23" t="str">
        <f t="shared" si="7"/>
        <v>0 kg</v>
      </c>
      <c r="Y22" s="18">
        <f t="shared" si="8"/>
        <v>2.4200000000000004</v>
      </c>
      <c r="Z22" s="65">
        <f t="shared" si="12"/>
        <v>0</v>
      </c>
    </row>
    <row r="23" spans="1:26">
      <c r="A23" s="21">
        <v>21</v>
      </c>
      <c r="B23" s="16">
        <v>0</v>
      </c>
      <c r="C23" s="16">
        <v>0</v>
      </c>
      <c r="D23" s="16">
        <v>0</v>
      </c>
      <c r="E23" s="16">
        <v>2.2000000000000002</v>
      </c>
      <c r="F23" s="16">
        <v>10</v>
      </c>
      <c r="G23" s="16"/>
      <c r="H23" s="16" t="e">
        <f t="shared" si="0"/>
        <v>#DIV/0!</v>
      </c>
      <c r="I23" s="16">
        <v>22</v>
      </c>
      <c r="J23" s="16" t="s">
        <v>19</v>
      </c>
      <c r="K23" s="17">
        <f t="shared" si="9"/>
        <v>0</v>
      </c>
      <c r="L23" s="22">
        <v>8</v>
      </c>
      <c r="M23" s="17">
        <f t="shared" si="1"/>
        <v>2.4200000000000004</v>
      </c>
      <c r="N23" s="17">
        <f t="shared" si="10"/>
        <v>0</v>
      </c>
      <c r="O23" s="17">
        <f t="shared" si="2"/>
        <v>0</v>
      </c>
      <c r="P23" s="18">
        <f t="shared" si="11"/>
        <v>0</v>
      </c>
      <c r="S23" s="15">
        <f t="shared" si="3"/>
        <v>21</v>
      </c>
      <c r="T23" s="17" t="str">
        <f t="shared" si="4"/>
        <v>Blacha 0x0x0</v>
      </c>
      <c r="U23" s="17" t="str">
        <f t="shared" si="5"/>
        <v>S355J2+N</v>
      </c>
      <c r="V23" s="17">
        <f t="shared" si="6"/>
        <v>22</v>
      </c>
      <c r="W23" s="57"/>
      <c r="X23" s="23" t="str">
        <f t="shared" si="7"/>
        <v>0 kg</v>
      </c>
      <c r="Y23" s="18">
        <f t="shared" si="8"/>
        <v>2.4200000000000004</v>
      </c>
      <c r="Z23" s="65">
        <f t="shared" si="12"/>
        <v>0</v>
      </c>
    </row>
    <row r="24" spans="1:26">
      <c r="A24" s="21">
        <v>22</v>
      </c>
      <c r="B24" s="16">
        <v>0</v>
      </c>
      <c r="C24" s="16">
        <v>0</v>
      </c>
      <c r="D24" s="16">
        <v>0</v>
      </c>
      <c r="E24" s="16">
        <v>2.2000000000000002</v>
      </c>
      <c r="F24" s="16">
        <v>10</v>
      </c>
      <c r="G24" s="16"/>
      <c r="H24" s="16" t="e">
        <f t="shared" si="0"/>
        <v>#DIV/0!</v>
      </c>
      <c r="I24" s="16">
        <v>22</v>
      </c>
      <c r="J24" s="16" t="s">
        <v>19</v>
      </c>
      <c r="K24" s="17">
        <f t="shared" si="9"/>
        <v>0</v>
      </c>
      <c r="L24" s="22">
        <v>8</v>
      </c>
      <c r="M24" s="17">
        <f t="shared" si="1"/>
        <v>2.4200000000000004</v>
      </c>
      <c r="N24" s="17">
        <f t="shared" si="10"/>
        <v>0</v>
      </c>
      <c r="O24" s="17">
        <f t="shared" si="2"/>
        <v>0</v>
      </c>
      <c r="P24" s="18">
        <f t="shared" si="11"/>
        <v>0</v>
      </c>
      <c r="S24" s="15">
        <f t="shared" si="3"/>
        <v>22</v>
      </c>
      <c r="T24" s="17" t="str">
        <f t="shared" si="4"/>
        <v>Blacha 0x0x0</v>
      </c>
      <c r="U24" s="17" t="str">
        <f t="shared" si="5"/>
        <v>S355J2+N</v>
      </c>
      <c r="V24" s="17">
        <f t="shared" si="6"/>
        <v>22</v>
      </c>
      <c r="W24" s="57"/>
      <c r="X24" s="23" t="str">
        <f t="shared" si="7"/>
        <v>0 kg</v>
      </c>
      <c r="Y24" s="18">
        <f t="shared" si="8"/>
        <v>2.4200000000000004</v>
      </c>
      <c r="Z24" s="65">
        <f t="shared" si="12"/>
        <v>0</v>
      </c>
    </row>
    <row r="25" spans="1:26">
      <c r="A25" s="21">
        <v>23</v>
      </c>
      <c r="B25" s="16">
        <v>0</v>
      </c>
      <c r="C25" s="16">
        <v>0</v>
      </c>
      <c r="D25" s="16">
        <v>0</v>
      </c>
      <c r="E25" s="16">
        <v>2.2000000000000002</v>
      </c>
      <c r="F25" s="16">
        <v>10</v>
      </c>
      <c r="G25" s="16"/>
      <c r="H25" s="16" t="e">
        <f t="shared" si="0"/>
        <v>#DIV/0!</v>
      </c>
      <c r="I25" s="16">
        <v>22</v>
      </c>
      <c r="J25" s="16" t="s">
        <v>19</v>
      </c>
      <c r="K25" s="17">
        <f t="shared" si="9"/>
        <v>0</v>
      </c>
      <c r="L25" s="22">
        <v>8</v>
      </c>
      <c r="M25" s="17">
        <f t="shared" si="1"/>
        <v>2.4200000000000004</v>
      </c>
      <c r="N25" s="17">
        <f t="shared" si="10"/>
        <v>0</v>
      </c>
      <c r="O25" s="17">
        <f t="shared" si="2"/>
        <v>0</v>
      </c>
      <c r="P25" s="18">
        <f t="shared" si="11"/>
        <v>0</v>
      </c>
      <c r="S25" s="15">
        <f t="shared" si="3"/>
        <v>23</v>
      </c>
      <c r="T25" s="17" t="str">
        <f t="shared" si="4"/>
        <v>Blacha 0x0x0</v>
      </c>
      <c r="U25" s="17" t="str">
        <f t="shared" si="5"/>
        <v>S355J2+N</v>
      </c>
      <c r="V25" s="17">
        <f t="shared" si="6"/>
        <v>22</v>
      </c>
      <c r="W25" s="57"/>
      <c r="X25" s="23" t="str">
        <f t="shared" si="7"/>
        <v>0 kg</v>
      </c>
      <c r="Y25" s="18">
        <f t="shared" si="8"/>
        <v>2.4200000000000004</v>
      </c>
      <c r="Z25" s="65">
        <f t="shared" si="12"/>
        <v>0</v>
      </c>
    </row>
    <row r="26" spans="1:26">
      <c r="A26" s="21">
        <v>24</v>
      </c>
      <c r="B26" s="16">
        <v>0</v>
      </c>
      <c r="C26" s="16">
        <v>0</v>
      </c>
      <c r="D26" s="16">
        <v>0</v>
      </c>
      <c r="E26" s="16">
        <v>2.2000000000000002</v>
      </c>
      <c r="F26" s="16">
        <v>10</v>
      </c>
      <c r="G26" s="16"/>
      <c r="H26" s="16" t="e">
        <f t="shared" si="0"/>
        <v>#DIV/0!</v>
      </c>
      <c r="I26" s="16">
        <v>22</v>
      </c>
      <c r="J26" s="16" t="s">
        <v>19</v>
      </c>
      <c r="K26" s="17">
        <f t="shared" si="9"/>
        <v>0</v>
      </c>
      <c r="L26" s="22">
        <v>8</v>
      </c>
      <c r="M26" s="17">
        <f t="shared" si="1"/>
        <v>2.4200000000000004</v>
      </c>
      <c r="N26" s="17">
        <f t="shared" si="10"/>
        <v>0</v>
      </c>
      <c r="O26" s="17">
        <f t="shared" si="2"/>
        <v>0</v>
      </c>
      <c r="P26" s="18">
        <f t="shared" si="11"/>
        <v>0</v>
      </c>
      <c r="S26" s="15">
        <f t="shared" si="3"/>
        <v>24</v>
      </c>
      <c r="T26" s="17" t="str">
        <f t="shared" si="4"/>
        <v>Blacha 0x0x0</v>
      </c>
      <c r="U26" s="17" t="str">
        <f t="shared" si="5"/>
        <v>S355J2+N</v>
      </c>
      <c r="V26" s="17">
        <f t="shared" si="6"/>
        <v>22</v>
      </c>
      <c r="W26" s="57"/>
      <c r="X26" s="23" t="str">
        <f t="shared" si="7"/>
        <v>0 kg</v>
      </c>
      <c r="Y26" s="18">
        <f t="shared" si="8"/>
        <v>2.4200000000000004</v>
      </c>
      <c r="Z26" s="65">
        <f t="shared" si="12"/>
        <v>0</v>
      </c>
    </row>
    <row r="27" spans="1:26">
      <c r="A27" s="21">
        <v>25</v>
      </c>
      <c r="B27" s="16">
        <v>0</v>
      </c>
      <c r="C27" s="16">
        <v>0</v>
      </c>
      <c r="D27" s="16">
        <v>0</v>
      </c>
      <c r="E27" s="16">
        <v>2.2000000000000002</v>
      </c>
      <c r="F27" s="16">
        <v>10</v>
      </c>
      <c r="G27" s="16"/>
      <c r="H27" s="16" t="e">
        <f t="shared" si="0"/>
        <v>#DIV/0!</v>
      </c>
      <c r="I27" s="16">
        <v>22</v>
      </c>
      <c r="J27" s="16" t="s">
        <v>19</v>
      </c>
      <c r="K27" s="17">
        <f t="shared" si="9"/>
        <v>0</v>
      </c>
      <c r="L27" s="22">
        <v>8</v>
      </c>
      <c r="M27" s="17">
        <f t="shared" si="1"/>
        <v>2.4200000000000004</v>
      </c>
      <c r="N27" s="17">
        <f t="shared" si="10"/>
        <v>0</v>
      </c>
      <c r="O27" s="17">
        <f t="shared" si="2"/>
        <v>0</v>
      </c>
      <c r="P27" s="18">
        <f t="shared" si="11"/>
        <v>0</v>
      </c>
      <c r="S27" s="15">
        <f t="shared" si="3"/>
        <v>25</v>
      </c>
      <c r="T27" s="17" t="str">
        <f t="shared" si="4"/>
        <v>Blacha 0x0x0</v>
      </c>
      <c r="U27" s="17" t="str">
        <f t="shared" si="5"/>
        <v>S355J2+N</v>
      </c>
      <c r="V27" s="17">
        <f t="shared" si="6"/>
        <v>22</v>
      </c>
      <c r="W27" s="57"/>
      <c r="X27" s="23" t="str">
        <f t="shared" si="7"/>
        <v>0 kg</v>
      </c>
      <c r="Y27" s="18">
        <f t="shared" si="8"/>
        <v>2.4200000000000004</v>
      </c>
      <c r="Z27" s="65">
        <f t="shared" si="12"/>
        <v>0</v>
      </c>
    </row>
    <row r="28" spans="1:26">
      <c r="A28" s="21">
        <v>26</v>
      </c>
      <c r="B28" s="16">
        <v>0</v>
      </c>
      <c r="C28" s="16">
        <v>0</v>
      </c>
      <c r="D28" s="16">
        <v>0</v>
      </c>
      <c r="E28" s="16">
        <v>2.2000000000000002</v>
      </c>
      <c r="F28" s="16">
        <v>10</v>
      </c>
      <c r="G28" s="16"/>
      <c r="H28" s="16" t="e">
        <f t="shared" si="0"/>
        <v>#DIV/0!</v>
      </c>
      <c r="I28" s="16">
        <v>22</v>
      </c>
      <c r="J28" s="16" t="s">
        <v>19</v>
      </c>
      <c r="K28" s="17">
        <f t="shared" si="9"/>
        <v>0</v>
      </c>
      <c r="L28" s="22">
        <v>8</v>
      </c>
      <c r="M28" s="17">
        <f t="shared" si="1"/>
        <v>2.4200000000000004</v>
      </c>
      <c r="N28" s="17">
        <f t="shared" si="10"/>
        <v>0</v>
      </c>
      <c r="O28" s="17">
        <f t="shared" si="2"/>
        <v>0</v>
      </c>
      <c r="P28" s="18">
        <f t="shared" si="11"/>
        <v>0</v>
      </c>
      <c r="S28" s="15">
        <f t="shared" si="3"/>
        <v>26</v>
      </c>
      <c r="T28" s="17" t="str">
        <f t="shared" si="4"/>
        <v>Blacha 0x0x0</v>
      </c>
      <c r="U28" s="17" t="str">
        <f t="shared" si="5"/>
        <v>S355J2+N</v>
      </c>
      <c r="V28" s="17">
        <f t="shared" si="6"/>
        <v>22</v>
      </c>
      <c r="W28" s="57"/>
      <c r="X28" s="23" t="str">
        <f t="shared" si="7"/>
        <v>0 kg</v>
      </c>
      <c r="Y28" s="18">
        <f t="shared" si="8"/>
        <v>2.4200000000000004</v>
      </c>
      <c r="Z28" s="65">
        <f t="shared" si="12"/>
        <v>0</v>
      </c>
    </row>
    <row r="29" spans="1:26">
      <c r="A29" s="21">
        <v>27</v>
      </c>
      <c r="B29" s="16">
        <v>0</v>
      </c>
      <c r="C29" s="16">
        <v>0</v>
      </c>
      <c r="D29" s="16">
        <v>0</v>
      </c>
      <c r="E29" s="16">
        <v>2.2000000000000002</v>
      </c>
      <c r="F29" s="16">
        <v>10</v>
      </c>
      <c r="G29" s="16"/>
      <c r="H29" s="16" t="e">
        <f t="shared" si="0"/>
        <v>#DIV/0!</v>
      </c>
      <c r="I29" s="16">
        <v>22</v>
      </c>
      <c r="J29" s="16" t="s">
        <v>19</v>
      </c>
      <c r="K29" s="17">
        <f t="shared" si="9"/>
        <v>0</v>
      </c>
      <c r="L29" s="22">
        <v>8</v>
      </c>
      <c r="M29" s="17">
        <f t="shared" si="1"/>
        <v>2.4200000000000004</v>
      </c>
      <c r="N29" s="17">
        <f t="shared" si="10"/>
        <v>0</v>
      </c>
      <c r="O29" s="17">
        <f t="shared" si="2"/>
        <v>0</v>
      </c>
      <c r="P29" s="18">
        <f t="shared" si="11"/>
        <v>0</v>
      </c>
      <c r="S29" s="15">
        <f t="shared" si="3"/>
        <v>27</v>
      </c>
      <c r="T29" s="17" t="str">
        <f t="shared" si="4"/>
        <v>Blacha 0x0x0</v>
      </c>
      <c r="U29" s="17" t="str">
        <f t="shared" si="5"/>
        <v>S355J2+N</v>
      </c>
      <c r="V29" s="17">
        <f t="shared" si="6"/>
        <v>22</v>
      </c>
      <c r="W29" s="57"/>
      <c r="X29" s="23" t="str">
        <f t="shared" si="7"/>
        <v>0 kg</v>
      </c>
      <c r="Y29" s="18">
        <f t="shared" si="8"/>
        <v>2.4200000000000004</v>
      </c>
      <c r="Z29" s="65">
        <f t="shared" si="12"/>
        <v>0</v>
      </c>
    </row>
    <row r="30" spans="1:26">
      <c r="A30" s="21">
        <v>28</v>
      </c>
      <c r="B30" s="16">
        <v>0</v>
      </c>
      <c r="C30" s="16">
        <v>0</v>
      </c>
      <c r="D30" s="16">
        <v>0</v>
      </c>
      <c r="E30" s="16">
        <v>2.2000000000000002</v>
      </c>
      <c r="F30" s="16">
        <v>10</v>
      </c>
      <c r="G30" s="16"/>
      <c r="H30" s="16" t="e">
        <f t="shared" si="0"/>
        <v>#DIV/0!</v>
      </c>
      <c r="I30" s="16">
        <v>22</v>
      </c>
      <c r="J30" s="16" t="s">
        <v>19</v>
      </c>
      <c r="K30" s="17">
        <f t="shared" si="9"/>
        <v>0</v>
      </c>
      <c r="L30" s="22">
        <v>8</v>
      </c>
      <c r="M30" s="17">
        <f t="shared" si="1"/>
        <v>2.4200000000000004</v>
      </c>
      <c r="N30" s="17">
        <f t="shared" si="10"/>
        <v>0</v>
      </c>
      <c r="O30" s="17">
        <f t="shared" si="2"/>
        <v>0</v>
      </c>
      <c r="P30" s="18">
        <f t="shared" si="11"/>
        <v>0</v>
      </c>
      <c r="S30" s="15">
        <f t="shared" si="3"/>
        <v>28</v>
      </c>
      <c r="T30" s="17" t="str">
        <f t="shared" si="4"/>
        <v>Blacha 0x0x0</v>
      </c>
      <c r="U30" s="17" t="str">
        <f t="shared" si="5"/>
        <v>S355J2+N</v>
      </c>
      <c r="V30" s="17">
        <f t="shared" si="6"/>
        <v>22</v>
      </c>
      <c r="W30" s="57"/>
      <c r="X30" s="23" t="str">
        <f t="shared" si="7"/>
        <v>0 kg</v>
      </c>
      <c r="Y30" s="18">
        <f t="shared" si="8"/>
        <v>2.4200000000000004</v>
      </c>
      <c r="Z30" s="65">
        <f t="shared" si="12"/>
        <v>0</v>
      </c>
    </row>
    <row r="31" spans="1:26">
      <c r="A31" s="21">
        <v>29</v>
      </c>
      <c r="B31" s="16">
        <v>0</v>
      </c>
      <c r="C31" s="16">
        <v>0</v>
      </c>
      <c r="D31" s="16">
        <v>0</v>
      </c>
      <c r="E31" s="16">
        <v>2.2000000000000002</v>
      </c>
      <c r="F31" s="16">
        <v>10</v>
      </c>
      <c r="G31" s="16"/>
      <c r="H31" s="16" t="e">
        <f t="shared" si="0"/>
        <v>#DIV/0!</v>
      </c>
      <c r="I31" s="16">
        <v>22</v>
      </c>
      <c r="J31" s="16" t="s">
        <v>19</v>
      </c>
      <c r="K31" s="17">
        <f t="shared" si="9"/>
        <v>0</v>
      </c>
      <c r="L31" s="22">
        <v>8</v>
      </c>
      <c r="M31" s="17">
        <f t="shared" si="1"/>
        <v>2.4200000000000004</v>
      </c>
      <c r="N31" s="17">
        <f t="shared" si="10"/>
        <v>0</v>
      </c>
      <c r="O31" s="17">
        <f t="shared" si="2"/>
        <v>0</v>
      </c>
      <c r="P31" s="18">
        <f t="shared" si="11"/>
        <v>0</v>
      </c>
      <c r="S31" s="15">
        <f t="shared" si="3"/>
        <v>29</v>
      </c>
      <c r="T31" s="17" t="str">
        <f t="shared" si="4"/>
        <v>Blacha 0x0x0</v>
      </c>
      <c r="U31" s="17" t="str">
        <f t="shared" si="5"/>
        <v>S355J2+N</v>
      </c>
      <c r="V31" s="17">
        <f t="shared" si="6"/>
        <v>22</v>
      </c>
      <c r="W31" s="57"/>
      <c r="X31" s="23" t="str">
        <f t="shared" si="7"/>
        <v>0 kg</v>
      </c>
      <c r="Y31" s="18">
        <f t="shared" si="8"/>
        <v>2.4200000000000004</v>
      </c>
      <c r="Z31" s="65">
        <f t="shared" si="12"/>
        <v>0</v>
      </c>
    </row>
    <row r="32" spans="1:26">
      <c r="A32" s="21">
        <v>30</v>
      </c>
      <c r="B32" s="16">
        <v>0</v>
      </c>
      <c r="C32" s="16">
        <v>0</v>
      </c>
      <c r="D32" s="16">
        <v>0</v>
      </c>
      <c r="E32" s="16">
        <v>2.2000000000000002</v>
      </c>
      <c r="F32" s="16">
        <v>10</v>
      </c>
      <c r="G32" s="16"/>
      <c r="H32" s="16" t="e">
        <f t="shared" si="0"/>
        <v>#DIV/0!</v>
      </c>
      <c r="I32" s="16">
        <v>22</v>
      </c>
      <c r="J32" s="16" t="s">
        <v>19</v>
      </c>
      <c r="K32" s="17">
        <f t="shared" si="9"/>
        <v>0</v>
      </c>
      <c r="L32" s="22">
        <v>8</v>
      </c>
      <c r="M32" s="17">
        <f t="shared" si="1"/>
        <v>2.4200000000000004</v>
      </c>
      <c r="N32" s="17">
        <f t="shared" si="10"/>
        <v>0</v>
      </c>
      <c r="O32" s="17">
        <f t="shared" si="2"/>
        <v>0</v>
      </c>
      <c r="P32" s="18">
        <f t="shared" si="11"/>
        <v>0</v>
      </c>
      <c r="S32" s="15">
        <f t="shared" si="3"/>
        <v>30</v>
      </c>
      <c r="T32" s="17" t="str">
        <f t="shared" si="4"/>
        <v>Blacha 0x0x0</v>
      </c>
      <c r="U32" s="17" t="str">
        <f t="shared" si="5"/>
        <v>S355J2+N</v>
      </c>
      <c r="V32" s="17">
        <f t="shared" si="6"/>
        <v>22</v>
      </c>
      <c r="W32" s="57"/>
      <c r="X32" s="23" t="str">
        <f t="shared" si="7"/>
        <v>0 kg</v>
      </c>
      <c r="Y32" s="18">
        <f t="shared" si="8"/>
        <v>2.4200000000000004</v>
      </c>
      <c r="Z32" s="65">
        <f t="shared" si="12"/>
        <v>0</v>
      </c>
    </row>
    <row r="33" spans="1:26">
      <c r="A33" s="21">
        <v>31</v>
      </c>
      <c r="B33" s="16">
        <v>0</v>
      </c>
      <c r="C33" s="16">
        <v>0</v>
      </c>
      <c r="D33" s="16">
        <v>0</v>
      </c>
      <c r="E33" s="16">
        <v>2.2000000000000002</v>
      </c>
      <c r="F33" s="16">
        <v>10</v>
      </c>
      <c r="G33" s="16"/>
      <c r="H33" s="16" t="e">
        <f t="shared" si="0"/>
        <v>#DIV/0!</v>
      </c>
      <c r="I33" s="16">
        <v>22</v>
      </c>
      <c r="J33" s="16" t="s">
        <v>19</v>
      </c>
      <c r="K33" s="17">
        <f t="shared" si="9"/>
        <v>0</v>
      </c>
      <c r="L33" s="22">
        <v>8</v>
      </c>
      <c r="M33" s="17">
        <f t="shared" si="1"/>
        <v>2.4200000000000004</v>
      </c>
      <c r="N33" s="17">
        <f t="shared" si="10"/>
        <v>0</v>
      </c>
      <c r="O33" s="17">
        <f t="shared" si="2"/>
        <v>0</v>
      </c>
      <c r="P33" s="18">
        <f t="shared" si="11"/>
        <v>0</v>
      </c>
      <c r="S33" s="15">
        <f t="shared" si="3"/>
        <v>31</v>
      </c>
      <c r="T33" s="17" t="str">
        <f t="shared" si="4"/>
        <v>Blacha 0x0x0</v>
      </c>
      <c r="U33" s="17" t="str">
        <f t="shared" si="5"/>
        <v>S355J2+N</v>
      </c>
      <c r="V33" s="17">
        <f t="shared" si="6"/>
        <v>22</v>
      </c>
      <c r="W33" s="57"/>
      <c r="X33" s="23" t="str">
        <f t="shared" si="7"/>
        <v>0 kg</v>
      </c>
      <c r="Y33" s="18">
        <f t="shared" si="8"/>
        <v>2.4200000000000004</v>
      </c>
      <c r="Z33" s="65">
        <f t="shared" si="12"/>
        <v>0</v>
      </c>
    </row>
    <row r="34" spans="1:26">
      <c r="A34" s="21">
        <v>32</v>
      </c>
      <c r="B34" s="16">
        <v>0</v>
      </c>
      <c r="C34" s="16">
        <v>0</v>
      </c>
      <c r="D34" s="16">
        <v>0</v>
      </c>
      <c r="E34" s="16">
        <v>2.2000000000000002</v>
      </c>
      <c r="F34" s="16">
        <v>10</v>
      </c>
      <c r="G34" s="16"/>
      <c r="H34" s="16" t="e">
        <f t="shared" si="0"/>
        <v>#DIV/0!</v>
      </c>
      <c r="I34" s="16">
        <v>22</v>
      </c>
      <c r="J34" s="16" t="s">
        <v>19</v>
      </c>
      <c r="K34" s="17">
        <f t="shared" si="9"/>
        <v>0</v>
      </c>
      <c r="L34" s="22">
        <v>8</v>
      </c>
      <c r="M34" s="17">
        <f t="shared" si="1"/>
        <v>2.4200000000000004</v>
      </c>
      <c r="N34" s="17">
        <f t="shared" si="10"/>
        <v>0</v>
      </c>
      <c r="O34" s="17">
        <f t="shared" si="2"/>
        <v>0</v>
      </c>
      <c r="P34" s="18">
        <f t="shared" si="11"/>
        <v>0</v>
      </c>
      <c r="S34" s="15">
        <f t="shared" si="3"/>
        <v>32</v>
      </c>
      <c r="T34" s="17" t="str">
        <f t="shared" si="4"/>
        <v>Blacha 0x0x0</v>
      </c>
      <c r="U34" s="17" t="str">
        <f t="shared" si="5"/>
        <v>S355J2+N</v>
      </c>
      <c r="V34" s="17">
        <f t="shared" si="6"/>
        <v>22</v>
      </c>
      <c r="W34" s="57"/>
      <c r="X34" s="23" t="str">
        <f t="shared" si="7"/>
        <v>0 kg</v>
      </c>
      <c r="Y34" s="18">
        <f t="shared" si="8"/>
        <v>2.4200000000000004</v>
      </c>
      <c r="Z34" s="65">
        <f t="shared" si="12"/>
        <v>0</v>
      </c>
    </row>
    <row r="35" spans="1:26">
      <c r="A35" s="21">
        <v>33</v>
      </c>
      <c r="B35" s="16">
        <v>0</v>
      </c>
      <c r="C35" s="16">
        <v>0</v>
      </c>
      <c r="D35" s="16">
        <v>0</v>
      </c>
      <c r="E35" s="16">
        <v>2.2000000000000002</v>
      </c>
      <c r="F35" s="16">
        <v>10</v>
      </c>
      <c r="G35" s="16"/>
      <c r="H35" s="16" t="e">
        <f t="shared" si="0"/>
        <v>#DIV/0!</v>
      </c>
      <c r="I35" s="16">
        <v>22</v>
      </c>
      <c r="J35" s="16" t="s">
        <v>19</v>
      </c>
      <c r="K35" s="17">
        <f t="shared" si="9"/>
        <v>0</v>
      </c>
      <c r="L35" s="22">
        <v>8</v>
      </c>
      <c r="M35" s="17">
        <f t="shared" si="1"/>
        <v>2.4200000000000004</v>
      </c>
      <c r="N35" s="17">
        <f t="shared" si="10"/>
        <v>0</v>
      </c>
      <c r="O35" s="17">
        <f t="shared" si="2"/>
        <v>0</v>
      </c>
      <c r="P35" s="18">
        <f t="shared" si="11"/>
        <v>0</v>
      </c>
      <c r="S35" s="15">
        <f t="shared" si="3"/>
        <v>33</v>
      </c>
      <c r="T35" s="17" t="str">
        <f t="shared" si="4"/>
        <v>Blacha 0x0x0</v>
      </c>
      <c r="U35" s="17" t="str">
        <f t="shared" si="5"/>
        <v>S355J2+N</v>
      </c>
      <c r="V35" s="17">
        <f t="shared" si="6"/>
        <v>22</v>
      </c>
      <c r="W35" s="57"/>
      <c r="X35" s="23" t="str">
        <f t="shared" si="7"/>
        <v>0 kg</v>
      </c>
      <c r="Y35" s="18">
        <f t="shared" si="8"/>
        <v>2.4200000000000004</v>
      </c>
      <c r="Z35" s="65">
        <f t="shared" si="12"/>
        <v>0</v>
      </c>
    </row>
    <row r="36" spans="1:26">
      <c r="A36" s="21">
        <v>34</v>
      </c>
      <c r="B36" s="16">
        <v>0</v>
      </c>
      <c r="C36" s="16">
        <v>0</v>
      </c>
      <c r="D36" s="16">
        <v>0</v>
      </c>
      <c r="E36" s="16">
        <v>2.2000000000000002</v>
      </c>
      <c r="F36" s="16">
        <v>10</v>
      </c>
      <c r="G36" s="16"/>
      <c r="H36" s="16" t="e">
        <f t="shared" si="0"/>
        <v>#DIV/0!</v>
      </c>
      <c r="I36" s="16">
        <v>22</v>
      </c>
      <c r="J36" s="16" t="s">
        <v>19</v>
      </c>
      <c r="K36" s="17">
        <f t="shared" si="9"/>
        <v>0</v>
      </c>
      <c r="L36" s="22">
        <v>8</v>
      </c>
      <c r="M36" s="17">
        <f t="shared" si="1"/>
        <v>2.4200000000000004</v>
      </c>
      <c r="N36" s="17">
        <f t="shared" si="10"/>
        <v>0</v>
      </c>
      <c r="O36" s="17">
        <f t="shared" si="2"/>
        <v>0</v>
      </c>
      <c r="P36" s="18">
        <f t="shared" si="11"/>
        <v>0</v>
      </c>
      <c r="S36" s="15">
        <f t="shared" si="3"/>
        <v>34</v>
      </c>
      <c r="T36" s="17" t="str">
        <f t="shared" si="4"/>
        <v>Blacha 0x0x0</v>
      </c>
      <c r="U36" s="17" t="str">
        <f t="shared" si="5"/>
        <v>S355J2+N</v>
      </c>
      <c r="V36" s="17">
        <f t="shared" si="6"/>
        <v>22</v>
      </c>
      <c r="W36" s="57"/>
      <c r="X36" s="23" t="str">
        <f t="shared" si="7"/>
        <v>0 kg</v>
      </c>
      <c r="Y36" s="18">
        <f t="shared" si="8"/>
        <v>2.4200000000000004</v>
      </c>
      <c r="Z36" s="65">
        <f t="shared" si="12"/>
        <v>0</v>
      </c>
    </row>
    <row r="37" spans="1:26">
      <c r="A37" s="21">
        <v>35</v>
      </c>
      <c r="B37" s="16">
        <v>0</v>
      </c>
      <c r="C37" s="16">
        <v>0</v>
      </c>
      <c r="D37" s="16">
        <v>0</v>
      </c>
      <c r="E37" s="16">
        <v>2.2000000000000002</v>
      </c>
      <c r="F37" s="16">
        <v>10</v>
      </c>
      <c r="G37" s="16"/>
      <c r="H37" s="16" t="e">
        <f t="shared" si="0"/>
        <v>#DIV/0!</v>
      </c>
      <c r="I37" s="16">
        <v>22</v>
      </c>
      <c r="J37" s="16" t="s">
        <v>19</v>
      </c>
      <c r="K37" s="17">
        <f t="shared" si="9"/>
        <v>0</v>
      </c>
      <c r="L37" s="22">
        <v>8</v>
      </c>
      <c r="M37" s="17">
        <f t="shared" si="1"/>
        <v>2.4200000000000004</v>
      </c>
      <c r="N37" s="17">
        <f t="shared" si="10"/>
        <v>0</v>
      </c>
      <c r="O37" s="17">
        <f t="shared" si="2"/>
        <v>0</v>
      </c>
      <c r="P37" s="18">
        <f t="shared" ref="P37" si="13">Z35-N35-O35</f>
        <v>0</v>
      </c>
      <c r="S37" s="15">
        <f t="shared" si="3"/>
        <v>35</v>
      </c>
      <c r="T37" s="17" t="str">
        <f t="shared" si="4"/>
        <v>Blacha 0x0x0</v>
      </c>
      <c r="U37" s="17" t="str">
        <f t="shared" si="5"/>
        <v>S355J2+N</v>
      </c>
      <c r="V37" s="17">
        <f t="shared" si="6"/>
        <v>22</v>
      </c>
      <c r="W37" s="57"/>
      <c r="X37" s="23" t="str">
        <f t="shared" si="7"/>
        <v>0 kg</v>
      </c>
      <c r="Y37" s="18">
        <f t="shared" si="8"/>
        <v>2.4200000000000004</v>
      </c>
      <c r="Z37" s="65">
        <f t="shared" si="12"/>
        <v>0</v>
      </c>
    </row>
    <row r="38" spans="1:26">
      <c r="L38" s="6">
        <v>8</v>
      </c>
    </row>
    <row r="39" spans="1:26">
      <c r="L39" s="6">
        <v>8</v>
      </c>
    </row>
    <row r="40" spans="1:26">
      <c r="L40" s="6">
        <v>8</v>
      </c>
    </row>
    <row r="41" spans="1:26">
      <c r="L41" s="6">
        <v>8</v>
      </c>
    </row>
    <row r="42" spans="1:26">
      <c r="L42" s="6">
        <v>8</v>
      </c>
    </row>
    <row r="43" spans="1:26">
      <c r="L43" s="6">
        <v>8</v>
      </c>
    </row>
    <row r="44" spans="1:26">
      <c r="L44" s="6">
        <v>8</v>
      </c>
    </row>
    <row r="45" spans="1:26">
      <c r="L45" s="6">
        <v>8</v>
      </c>
    </row>
    <row r="46" spans="1:26">
      <c r="L46" s="6">
        <v>8</v>
      </c>
    </row>
    <row r="47" spans="1:26">
      <c r="L47" s="6">
        <v>8</v>
      </c>
    </row>
    <row r="48" spans="1:26">
      <c r="L48" s="6">
        <v>8</v>
      </c>
    </row>
    <row r="49" spans="12:12">
      <c r="L49" s="6">
        <v>8</v>
      </c>
    </row>
    <row r="50" spans="12:12">
      <c r="L50" s="6">
        <v>8</v>
      </c>
    </row>
    <row r="51" spans="12:12">
      <c r="L51" s="6">
        <v>8</v>
      </c>
    </row>
    <row r="52" spans="12:12">
      <c r="L52" s="6">
        <v>8</v>
      </c>
    </row>
    <row r="53" spans="12:12">
      <c r="L53" s="6">
        <v>8</v>
      </c>
    </row>
    <row r="54" spans="12:12">
      <c r="L54" s="6">
        <v>8</v>
      </c>
    </row>
    <row r="55" spans="12:12">
      <c r="L55" s="6">
        <v>8</v>
      </c>
    </row>
    <row r="56" spans="12:12">
      <c r="L56" s="6">
        <v>8</v>
      </c>
    </row>
    <row r="57" spans="12:12">
      <c r="L57" s="6">
        <v>8</v>
      </c>
    </row>
    <row r="58" spans="12:12">
      <c r="L58" s="6">
        <v>8</v>
      </c>
    </row>
    <row r="59" spans="12:12">
      <c r="L59" s="6">
        <v>8</v>
      </c>
    </row>
    <row r="60" spans="12:12">
      <c r="L60" s="6">
        <v>8</v>
      </c>
    </row>
    <row r="61" spans="12:12">
      <c r="L61" s="6">
        <v>8</v>
      </c>
    </row>
    <row r="62" spans="12:12">
      <c r="L62" s="6">
        <v>8</v>
      </c>
    </row>
    <row r="63" spans="12:12">
      <c r="L63" s="6">
        <v>8</v>
      </c>
    </row>
    <row r="64" spans="12:12">
      <c r="L64" s="6">
        <v>8</v>
      </c>
    </row>
    <row r="65" spans="12:12">
      <c r="L65" s="6">
        <v>8</v>
      </c>
    </row>
    <row r="66" spans="12:12">
      <c r="L66" s="6">
        <v>8</v>
      </c>
    </row>
    <row r="67" spans="12:12">
      <c r="L67" s="6">
        <v>8</v>
      </c>
    </row>
    <row r="68" spans="12:12">
      <c r="L68" s="6">
        <v>8</v>
      </c>
    </row>
    <row r="69" spans="12:12">
      <c r="L69" s="6">
        <v>8</v>
      </c>
    </row>
    <row r="70" spans="12:12">
      <c r="L70" s="6">
        <v>8</v>
      </c>
    </row>
    <row r="71" spans="12:12">
      <c r="L71" s="6">
        <v>8</v>
      </c>
    </row>
    <row r="72" spans="12:12">
      <c r="L72" s="6">
        <v>8</v>
      </c>
    </row>
    <row r="73" spans="12:12">
      <c r="L73" s="6">
        <v>8</v>
      </c>
    </row>
    <row r="74" spans="12:12">
      <c r="L74" s="6">
        <v>8</v>
      </c>
    </row>
    <row r="75" spans="12:12">
      <c r="L75" s="6">
        <v>8</v>
      </c>
    </row>
    <row r="76" spans="12:12">
      <c r="L76" s="6">
        <v>8</v>
      </c>
    </row>
    <row r="77" spans="12:12">
      <c r="L77" s="6">
        <v>8</v>
      </c>
    </row>
    <row r="78" spans="12:12">
      <c r="L78" s="6">
        <v>8</v>
      </c>
    </row>
    <row r="79" spans="12:12">
      <c r="L79" s="6">
        <v>8</v>
      </c>
    </row>
    <row r="80" spans="12:12">
      <c r="L80" s="6">
        <v>8</v>
      </c>
    </row>
    <row r="81" spans="12:12">
      <c r="L81" s="6">
        <v>8</v>
      </c>
    </row>
    <row r="82" spans="12:12">
      <c r="L82" s="6">
        <v>8</v>
      </c>
    </row>
    <row r="83" spans="12:12">
      <c r="L83" s="6">
        <v>8</v>
      </c>
    </row>
    <row r="84" spans="12:12">
      <c r="L84" s="6">
        <v>8</v>
      </c>
    </row>
    <row r="85" spans="12:12">
      <c r="L85" s="6">
        <v>8</v>
      </c>
    </row>
    <row r="86" spans="12:12">
      <c r="L86" s="6">
        <v>8</v>
      </c>
    </row>
    <row r="87" spans="12:12">
      <c r="L87" s="6">
        <v>8</v>
      </c>
    </row>
    <row r="88" spans="12:12">
      <c r="L88" s="6">
        <v>8</v>
      </c>
    </row>
    <row r="89" spans="12:12">
      <c r="L89" s="6">
        <v>8</v>
      </c>
    </row>
    <row r="90" spans="12:12">
      <c r="L90" s="6">
        <v>8</v>
      </c>
    </row>
    <row r="91" spans="12:12">
      <c r="L91" s="6">
        <v>8</v>
      </c>
    </row>
    <row r="92" spans="12:12">
      <c r="L92" s="6">
        <v>8</v>
      </c>
    </row>
    <row r="93" spans="12:12">
      <c r="L93" s="6">
        <v>8</v>
      </c>
    </row>
    <row r="94" spans="12:12">
      <c r="L94" s="6">
        <v>8</v>
      </c>
    </row>
    <row r="95" spans="12:12">
      <c r="L95" s="6">
        <v>8</v>
      </c>
    </row>
    <row r="96" spans="12:12">
      <c r="L96" s="6">
        <v>8</v>
      </c>
    </row>
    <row r="97" spans="12:12">
      <c r="L97" s="6">
        <v>8</v>
      </c>
    </row>
    <row r="98" spans="12:12">
      <c r="L98" s="6">
        <v>8</v>
      </c>
    </row>
    <row r="99" spans="12:12">
      <c r="L99" s="6">
        <v>8</v>
      </c>
    </row>
    <row r="100" spans="12:12">
      <c r="L100" s="6">
        <v>8</v>
      </c>
    </row>
    <row r="101" spans="12:12">
      <c r="L101" s="6">
        <v>8</v>
      </c>
    </row>
    <row r="102" spans="12:12">
      <c r="L102" s="6">
        <v>8</v>
      </c>
    </row>
    <row r="103" spans="12:12">
      <c r="L103" s="6">
        <v>8</v>
      </c>
    </row>
    <row r="104" spans="12:12">
      <c r="L104" s="6">
        <v>8</v>
      </c>
    </row>
    <row r="105" spans="12:12">
      <c r="L105" s="6">
        <v>8</v>
      </c>
    </row>
    <row r="106" spans="12:12">
      <c r="L106" s="6">
        <v>8</v>
      </c>
    </row>
    <row r="107" spans="12:12">
      <c r="L107" s="6">
        <v>8</v>
      </c>
    </row>
    <row r="108" spans="12:12">
      <c r="L108" s="6">
        <v>8</v>
      </c>
    </row>
    <row r="109" spans="12:12">
      <c r="L109" s="6">
        <v>8</v>
      </c>
    </row>
    <row r="110" spans="12:12">
      <c r="L110" s="6">
        <v>8</v>
      </c>
    </row>
    <row r="111" spans="12:12">
      <c r="L111" s="6">
        <v>8</v>
      </c>
    </row>
    <row r="112" spans="12:12">
      <c r="L112" s="6">
        <v>8</v>
      </c>
    </row>
    <row r="113" spans="12:12">
      <c r="L113" s="6">
        <v>8</v>
      </c>
    </row>
    <row r="114" spans="12:12">
      <c r="L114" s="6">
        <v>8</v>
      </c>
    </row>
    <row r="115" spans="12:12">
      <c r="L115" s="6">
        <v>8</v>
      </c>
    </row>
    <row r="116" spans="12:12">
      <c r="L116" s="6">
        <v>8</v>
      </c>
    </row>
    <row r="117" spans="12:12">
      <c r="L117" s="6">
        <v>8</v>
      </c>
    </row>
    <row r="118" spans="12:12">
      <c r="L118" s="6">
        <v>8</v>
      </c>
    </row>
    <row r="119" spans="12:12">
      <c r="L119" s="6">
        <v>8</v>
      </c>
    </row>
    <row r="120" spans="12:12">
      <c r="L120" s="6">
        <v>8</v>
      </c>
    </row>
    <row r="121" spans="12:12">
      <c r="L121" s="6">
        <v>8</v>
      </c>
    </row>
    <row r="122" spans="12:12">
      <c r="L122" s="6">
        <v>8</v>
      </c>
    </row>
    <row r="123" spans="12:12">
      <c r="L123" s="6">
        <v>8</v>
      </c>
    </row>
    <row r="124" spans="12:12">
      <c r="L124" s="6">
        <v>8</v>
      </c>
    </row>
    <row r="125" spans="12:12">
      <c r="L125" s="6">
        <v>8</v>
      </c>
    </row>
    <row r="126" spans="12:12">
      <c r="L126" s="6">
        <v>8</v>
      </c>
    </row>
    <row r="127" spans="12:12">
      <c r="L127" s="6">
        <v>8</v>
      </c>
    </row>
    <row r="128" spans="12:12">
      <c r="L128" s="6">
        <v>8</v>
      </c>
    </row>
    <row r="129" spans="12:12">
      <c r="L129" s="6">
        <v>8</v>
      </c>
    </row>
    <row r="130" spans="12:12">
      <c r="L130" s="6">
        <v>8</v>
      </c>
    </row>
    <row r="131" spans="12:12">
      <c r="L131" s="6">
        <v>8</v>
      </c>
    </row>
    <row r="132" spans="12:12">
      <c r="L132" s="6">
        <v>8</v>
      </c>
    </row>
    <row r="133" spans="12:12">
      <c r="L133" s="6">
        <v>8</v>
      </c>
    </row>
    <row r="134" spans="12:12">
      <c r="L134" s="6">
        <v>8</v>
      </c>
    </row>
    <row r="135" spans="12:12">
      <c r="L135" s="6">
        <v>8</v>
      </c>
    </row>
    <row r="136" spans="12:12">
      <c r="L136" s="6">
        <v>8</v>
      </c>
    </row>
    <row r="137" spans="12:12">
      <c r="L137" s="6">
        <v>8</v>
      </c>
    </row>
    <row r="138" spans="12:12">
      <c r="L138" s="6">
        <v>8</v>
      </c>
    </row>
    <row r="139" spans="12:12">
      <c r="L139" s="6">
        <v>8</v>
      </c>
    </row>
    <row r="140" spans="12:12">
      <c r="L140" s="6">
        <v>8</v>
      </c>
    </row>
    <row r="141" spans="12:12">
      <c r="L141" s="6">
        <v>8</v>
      </c>
    </row>
    <row r="142" spans="12:12">
      <c r="L142" s="6">
        <v>8</v>
      </c>
    </row>
    <row r="143" spans="12:12">
      <c r="L143" s="6">
        <v>8</v>
      </c>
    </row>
    <row r="144" spans="12:12">
      <c r="L144" s="6">
        <v>8</v>
      </c>
    </row>
    <row r="145" spans="12:12">
      <c r="L145" s="6">
        <v>8</v>
      </c>
    </row>
    <row r="146" spans="12:12">
      <c r="L146" s="6">
        <v>8</v>
      </c>
    </row>
    <row r="147" spans="12:12">
      <c r="L147" s="6">
        <v>8</v>
      </c>
    </row>
    <row r="148" spans="12:12">
      <c r="L148" s="6">
        <v>8</v>
      </c>
    </row>
    <row r="149" spans="12:12">
      <c r="L149" s="6">
        <v>8</v>
      </c>
    </row>
    <row r="150" spans="12:12">
      <c r="L150" s="6">
        <v>8</v>
      </c>
    </row>
    <row r="151" spans="12:12">
      <c r="L151" s="6">
        <v>8</v>
      </c>
    </row>
    <row r="152" spans="12:12">
      <c r="L152" s="6">
        <v>8</v>
      </c>
    </row>
    <row r="153" spans="12:12">
      <c r="L153" s="6">
        <v>8</v>
      </c>
    </row>
    <row r="154" spans="12:12">
      <c r="L154" s="6">
        <v>8</v>
      </c>
    </row>
    <row r="155" spans="12:12">
      <c r="L155" s="6">
        <v>8</v>
      </c>
    </row>
    <row r="156" spans="12:12">
      <c r="L156" s="6">
        <v>8</v>
      </c>
    </row>
    <row r="157" spans="12:12">
      <c r="L157" s="6">
        <v>8</v>
      </c>
    </row>
    <row r="158" spans="12:12">
      <c r="L158" s="6">
        <v>8</v>
      </c>
    </row>
    <row r="159" spans="12:12">
      <c r="L159" s="6">
        <v>8</v>
      </c>
    </row>
    <row r="160" spans="12:12">
      <c r="L160" s="6">
        <v>8</v>
      </c>
    </row>
    <row r="161" spans="12:12">
      <c r="L161" s="6">
        <v>8</v>
      </c>
    </row>
    <row r="162" spans="12:12">
      <c r="L162" s="6">
        <v>8</v>
      </c>
    </row>
    <row r="163" spans="12:12">
      <c r="L163" s="6">
        <v>8</v>
      </c>
    </row>
    <row r="164" spans="12:12">
      <c r="L164" s="6">
        <v>8</v>
      </c>
    </row>
    <row r="165" spans="12:12">
      <c r="L165" s="6">
        <v>8</v>
      </c>
    </row>
    <row r="166" spans="12:12">
      <c r="L166" s="6">
        <v>8</v>
      </c>
    </row>
    <row r="167" spans="12:12">
      <c r="L167" s="6">
        <v>8</v>
      </c>
    </row>
    <row r="168" spans="12:12">
      <c r="L168" s="6">
        <v>8</v>
      </c>
    </row>
    <row r="169" spans="12:12">
      <c r="L169" s="6">
        <v>8</v>
      </c>
    </row>
    <row r="170" spans="12:12">
      <c r="L170" s="6">
        <v>8</v>
      </c>
    </row>
    <row r="171" spans="12:12">
      <c r="L171" s="6">
        <v>8</v>
      </c>
    </row>
    <row r="172" spans="12:12">
      <c r="L172" s="6">
        <v>8</v>
      </c>
    </row>
    <row r="173" spans="12:12">
      <c r="L173" s="6">
        <v>8</v>
      </c>
    </row>
    <row r="174" spans="12:12">
      <c r="L174" s="6">
        <v>8</v>
      </c>
    </row>
    <row r="175" spans="12:12">
      <c r="L175" s="6">
        <v>8</v>
      </c>
    </row>
    <row r="176" spans="12:12">
      <c r="L176" s="6">
        <v>8</v>
      </c>
    </row>
    <row r="177" spans="12:12">
      <c r="L177" s="6">
        <v>8</v>
      </c>
    </row>
    <row r="178" spans="12:12">
      <c r="L178" s="6">
        <v>8</v>
      </c>
    </row>
    <row r="179" spans="12:12">
      <c r="L179" s="6">
        <v>8</v>
      </c>
    </row>
    <row r="180" spans="12:12">
      <c r="L180" s="6">
        <v>8</v>
      </c>
    </row>
    <row r="181" spans="12:12">
      <c r="L181" s="6">
        <v>8</v>
      </c>
    </row>
    <row r="182" spans="12:12">
      <c r="L182" s="6">
        <v>8</v>
      </c>
    </row>
    <row r="183" spans="12:12">
      <c r="L183" s="6">
        <v>8</v>
      </c>
    </row>
    <row r="184" spans="12:12">
      <c r="L184" s="6">
        <v>8</v>
      </c>
    </row>
    <row r="185" spans="12:12">
      <c r="L185" s="6">
        <v>8</v>
      </c>
    </row>
    <row r="186" spans="12:12">
      <c r="L186" s="6">
        <v>8</v>
      </c>
    </row>
    <row r="187" spans="12:12">
      <c r="L187" s="6">
        <v>8</v>
      </c>
    </row>
    <row r="188" spans="12:12">
      <c r="L188" s="6">
        <v>8</v>
      </c>
    </row>
    <row r="189" spans="12:12">
      <c r="L189" s="6">
        <v>8</v>
      </c>
    </row>
    <row r="190" spans="12:12">
      <c r="L190" s="6">
        <v>8</v>
      </c>
    </row>
    <row r="191" spans="12:12">
      <c r="L191" s="6">
        <v>8</v>
      </c>
    </row>
    <row r="192" spans="12:12">
      <c r="L192" s="6">
        <v>8</v>
      </c>
    </row>
    <row r="193" spans="12:12">
      <c r="L193" s="6">
        <v>8</v>
      </c>
    </row>
    <row r="194" spans="12:12">
      <c r="L194" s="6">
        <v>8</v>
      </c>
    </row>
    <row r="195" spans="12:12">
      <c r="L195" s="6">
        <v>8</v>
      </c>
    </row>
    <row r="196" spans="12:12">
      <c r="L196" s="6">
        <v>8</v>
      </c>
    </row>
    <row r="197" spans="12:12">
      <c r="L197" s="6">
        <v>8</v>
      </c>
    </row>
    <row r="198" spans="12:12">
      <c r="L198" s="6">
        <v>8</v>
      </c>
    </row>
    <row r="199" spans="12:12">
      <c r="L199" s="6">
        <v>8</v>
      </c>
    </row>
    <row r="200" spans="12:12">
      <c r="L200" s="6">
        <v>8</v>
      </c>
    </row>
    <row r="201" spans="12:12">
      <c r="L201" s="6">
        <v>8</v>
      </c>
    </row>
    <row r="202" spans="12:12">
      <c r="L202" s="6">
        <v>8</v>
      </c>
    </row>
    <row r="203" spans="12:12">
      <c r="L203" s="6">
        <v>8</v>
      </c>
    </row>
    <row r="204" spans="12:12">
      <c r="L204" s="6">
        <v>8</v>
      </c>
    </row>
    <row r="205" spans="12:12">
      <c r="L205" s="6">
        <v>8</v>
      </c>
    </row>
    <row r="206" spans="12:12">
      <c r="L206" s="6">
        <v>8</v>
      </c>
    </row>
    <row r="207" spans="12:12">
      <c r="L207" s="6">
        <v>8</v>
      </c>
    </row>
    <row r="208" spans="12:12">
      <c r="L208" s="6">
        <v>8</v>
      </c>
    </row>
    <row r="209" spans="12:12">
      <c r="L209" s="6">
        <v>8</v>
      </c>
    </row>
    <row r="210" spans="12:12">
      <c r="L210" s="6">
        <v>8</v>
      </c>
    </row>
    <row r="211" spans="12:12">
      <c r="L211" s="6">
        <v>8</v>
      </c>
    </row>
    <row r="212" spans="12:12">
      <c r="L212" s="6">
        <v>8</v>
      </c>
    </row>
    <row r="213" spans="12:12">
      <c r="L213" s="6">
        <v>8</v>
      </c>
    </row>
    <row r="214" spans="12:12">
      <c r="L214" s="6">
        <v>8</v>
      </c>
    </row>
    <row r="215" spans="12:12">
      <c r="L215" s="6">
        <v>8</v>
      </c>
    </row>
    <row r="216" spans="12:12">
      <c r="L216" s="6">
        <v>8</v>
      </c>
    </row>
    <row r="217" spans="12:12">
      <c r="L217" s="6">
        <v>8</v>
      </c>
    </row>
    <row r="218" spans="12:12">
      <c r="L218" s="6">
        <v>8</v>
      </c>
    </row>
    <row r="219" spans="12:12">
      <c r="L219" s="6">
        <v>8</v>
      </c>
    </row>
    <row r="220" spans="12:12">
      <c r="L220" s="6">
        <v>8</v>
      </c>
    </row>
    <row r="221" spans="12:12">
      <c r="L221" s="6">
        <v>8</v>
      </c>
    </row>
    <row r="222" spans="12:12">
      <c r="L222" s="6">
        <v>8</v>
      </c>
    </row>
    <row r="223" spans="12:12">
      <c r="L223" s="6">
        <v>8</v>
      </c>
    </row>
    <row r="224" spans="12:12">
      <c r="L224" s="6">
        <v>8</v>
      </c>
    </row>
    <row r="225" spans="12:12">
      <c r="L225" s="6">
        <v>8</v>
      </c>
    </row>
    <row r="226" spans="12:12">
      <c r="L226" s="6">
        <v>8</v>
      </c>
    </row>
    <row r="227" spans="12:12">
      <c r="L227" s="6">
        <v>8</v>
      </c>
    </row>
    <row r="228" spans="12:12">
      <c r="L228" s="6">
        <v>8</v>
      </c>
    </row>
    <row r="229" spans="12:12">
      <c r="L229" s="6">
        <v>8</v>
      </c>
    </row>
    <row r="230" spans="12:12">
      <c r="L230" s="6">
        <v>8</v>
      </c>
    </row>
    <row r="231" spans="12:12">
      <c r="L231" s="6">
        <v>8</v>
      </c>
    </row>
    <row r="232" spans="12:12">
      <c r="L232" s="6">
        <v>8</v>
      </c>
    </row>
    <row r="233" spans="12:12">
      <c r="L233" s="6">
        <v>8</v>
      </c>
    </row>
    <row r="234" spans="12:12">
      <c r="L234" s="6">
        <v>8</v>
      </c>
    </row>
    <row r="235" spans="12:12">
      <c r="L235" s="6">
        <v>8</v>
      </c>
    </row>
    <row r="236" spans="12:12">
      <c r="L236" s="6">
        <v>8</v>
      </c>
    </row>
    <row r="237" spans="12:12">
      <c r="L237" s="6">
        <v>8</v>
      </c>
    </row>
    <row r="238" spans="12:12">
      <c r="L238" s="6">
        <v>8</v>
      </c>
    </row>
    <row r="239" spans="12:12">
      <c r="L239" s="6">
        <v>8</v>
      </c>
    </row>
    <row r="240" spans="12:12">
      <c r="L240" s="6">
        <v>8</v>
      </c>
    </row>
    <row r="241" spans="12:12">
      <c r="L241" s="6">
        <v>8</v>
      </c>
    </row>
    <row r="242" spans="12:12">
      <c r="L242" s="6">
        <v>8</v>
      </c>
    </row>
    <row r="243" spans="12:12">
      <c r="L243" s="6">
        <v>8</v>
      </c>
    </row>
    <row r="244" spans="12:12">
      <c r="L244" s="6">
        <v>8</v>
      </c>
    </row>
    <row r="245" spans="12:12">
      <c r="L245" s="6">
        <v>8</v>
      </c>
    </row>
    <row r="246" spans="12:12">
      <c r="L246" s="6">
        <v>8</v>
      </c>
    </row>
    <row r="247" spans="12:12">
      <c r="L247" s="6">
        <v>8</v>
      </c>
    </row>
    <row r="248" spans="12:12">
      <c r="L248" s="6">
        <v>8</v>
      </c>
    </row>
    <row r="249" spans="12:12">
      <c r="L249" s="6">
        <v>8</v>
      </c>
    </row>
    <row r="250" spans="12:12">
      <c r="L250" s="6">
        <v>8</v>
      </c>
    </row>
    <row r="251" spans="12:12">
      <c r="L251" s="6">
        <v>8</v>
      </c>
    </row>
    <row r="252" spans="12:12">
      <c r="L252" s="6">
        <v>8</v>
      </c>
    </row>
    <row r="253" spans="12:12">
      <c r="L253" s="6">
        <v>8</v>
      </c>
    </row>
    <row r="254" spans="12:12">
      <c r="L254" s="6">
        <v>8</v>
      </c>
    </row>
    <row r="255" spans="12:12">
      <c r="L255" s="6">
        <v>8</v>
      </c>
    </row>
    <row r="256" spans="12:12">
      <c r="L256" s="6">
        <v>8</v>
      </c>
    </row>
    <row r="257" spans="12:12">
      <c r="L257" s="6">
        <v>8</v>
      </c>
    </row>
    <row r="258" spans="12:12">
      <c r="L258" s="6">
        <v>8</v>
      </c>
    </row>
    <row r="259" spans="12:12">
      <c r="L259" s="6">
        <v>8</v>
      </c>
    </row>
    <row r="260" spans="12:12">
      <c r="L260" s="6">
        <v>8</v>
      </c>
    </row>
    <row r="261" spans="12:12">
      <c r="L261" s="6">
        <v>8</v>
      </c>
    </row>
    <row r="262" spans="12:12">
      <c r="L262" s="6">
        <v>8</v>
      </c>
    </row>
    <row r="263" spans="12:12">
      <c r="L263" s="6">
        <v>8</v>
      </c>
    </row>
    <row r="264" spans="12:12">
      <c r="L264" s="6">
        <v>8</v>
      </c>
    </row>
    <row r="265" spans="12:12">
      <c r="L265" s="6">
        <v>8</v>
      </c>
    </row>
    <row r="266" spans="12:12">
      <c r="L266" s="6">
        <v>8</v>
      </c>
    </row>
    <row r="267" spans="12:12">
      <c r="L267" s="6">
        <v>8</v>
      </c>
    </row>
    <row r="268" spans="12:12">
      <c r="L268" s="6">
        <v>8</v>
      </c>
    </row>
    <row r="269" spans="12:12">
      <c r="L269" s="6">
        <v>8</v>
      </c>
    </row>
    <row r="270" spans="12:12">
      <c r="L270" s="6">
        <v>8</v>
      </c>
    </row>
    <row r="271" spans="12:12">
      <c r="L271" s="6">
        <v>8</v>
      </c>
    </row>
    <row r="272" spans="12:12">
      <c r="L272" s="6">
        <v>8</v>
      </c>
    </row>
    <row r="273" spans="12:12">
      <c r="L273" s="6">
        <v>8</v>
      </c>
    </row>
    <row r="274" spans="12:12">
      <c r="L274" s="6">
        <v>8</v>
      </c>
    </row>
    <row r="275" spans="12:12">
      <c r="L275" s="6">
        <v>8</v>
      </c>
    </row>
    <row r="276" spans="12:12">
      <c r="L276" s="6">
        <v>8</v>
      </c>
    </row>
    <row r="277" spans="12:12">
      <c r="L277" s="6">
        <v>8</v>
      </c>
    </row>
    <row r="278" spans="12:12">
      <c r="L278" s="6">
        <v>8</v>
      </c>
    </row>
    <row r="279" spans="12:12">
      <c r="L279" s="6">
        <v>8</v>
      </c>
    </row>
    <row r="280" spans="12:12">
      <c r="L280" s="6">
        <v>8</v>
      </c>
    </row>
    <row r="281" spans="12:12">
      <c r="L281" s="6">
        <v>8</v>
      </c>
    </row>
    <row r="282" spans="12:12">
      <c r="L282" s="6">
        <v>8</v>
      </c>
    </row>
    <row r="283" spans="12:12">
      <c r="L283" s="6">
        <v>8</v>
      </c>
    </row>
    <row r="284" spans="12:12">
      <c r="L284" s="6">
        <v>8</v>
      </c>
    </row>
    <row r="285" spans="12:12">
      <c r="L285" s="6">
        <v>8</v>
      </c>
    </row>
    <row r="286" spans="12:12">
      <c r="L286" s="6">
        <v>8</v>
      </c>
    </row>
    <row r="287" spans="12:12">
      <c r="L287" s="6">
        <v>8</v>
      </c>
    </row>
    <row r="288" spans="12:12">
      <c r="L288" s="6">
        <v>8</v>
      </c>
    </row>
    <row r="289" spans="12:12">
      <c r="L289" s="6">
        <v>8</v>
      </c>
    </row>
    <row r="290" spans="12:12">
      <c r="L290" s="6">
        <v>8</v>
      </c>
    </row>
    <row r="291" spans="12:12">
      <c r="L291" s="6">
        <v>8</v>
      </c>
    </row>
    <row r="292" spans="12:12">
      <c r="L292" s="6">
        <v>8</v>
      </c>
    </row>
    <row r="293" spans="12:12">
      <c r="L293" s="6">
        <v>8</v>
      </c>
    </row>
    <row r="294" spans="12:12">
      <c r="L294" s="6">
        <v>8</v>
      </c>
    </row>
    <row r="295" spans="12:12">
      <c r="L295" s="6">
        <v>8</v>
      </c>
    </row>
    <row r="296" spans="12:12">
      <c r="L296" s="6">
        <v>8</v>
      </c>
    </row>
    <row r="297" spans="12:12">
      <c r="L297" s="6">
        <v>8</v>
      </c>
    </row>
    <row r="298" spans="12:12">
      <c r="L298" s="6">
        <v>8</v>
      </c>
    </row>
    <row r="299" spans="12:12">
      <c r="L299" s="6">
        <v>8</v>
      </c>
    </row>
    <row r="300" spans="12:12">
      <c r="L300" s="6">
        <v>8</v>
      </c>
    </row>
    <row r="301" spans="12:12">
      <c r="L301" s="6">
        <v>8</v>
      </c>
    </row>
    <row r="302" spans="12:12">
      <c r="L302" s="6">
        <v>8</v>
      </c>
    </row>
    <row r="303" spans="12:12">
      <c r="L303" s="6">
        <v>8</v>
      </c>
    </row>
    <row r="304" spans="12:12">
      <c r="L304" s="6">
        <v>8</v>
      </c>
    </row>
    <row r="305" spans="12:12">
      <c r="L305" s="6">
        <v>8</v>
      </c>
    </row>
    <row r="306" spans="12:12">
      <c r="L306" s="6">
        <v>8</v>
      </c>
    </row>
    <row r="307" spans="12:12">
      <c r="L307" s="6">
        <v>8</v>
      </c>
    </row>
    <row r="308" spans="12:12">
      <c r="L308" s="6">
        <v>8</v>
      </c>
    </row>
    <row r="309" spans="12:12">
      <c r="L309" s="6">
        <v>8</v>
      </c>
    </row>
    <row r="310" spans="12:12">
      <c r="L310" s="6">
        <v>8</v>
      </c>
    </row>
    <row r="311" spans="12:12">
      <c r="L311" s="6">
        <v>8</v>
      </c>
    </row>
    <row r="312" spans="12:12">
      <c r="L312" s="6">
        <v>8</v>
      </c>
    </row>
    <row r="313" spans="12:12">
      <c r="L313" s="6">
        <v>8</v>
      </c>
    </row>
    <row r="314" spans="12:12">
      <c r="L314" s="6">
        <v>8</v>
      </c>
    </row>
    <row r="315" spans="12:12">
      <c r="L315" s="6">
        <v>8</v>
      </c>
    </row>
    <row r="316" spans="12:12">
      <c r="L316" s="6">
        <v>8</v>
      </c>
    </row>
    <row r="317" spans="12:12">
      <c r="L317" s="6">
        <v>8</v>
      </c>
    </row>
    <row r="318" spans="12:12">
      <c r="L318" s="6">
        <v>8</v>
      </c>
    </row>
    <row r="319" spans="12:12">
      <c r="L319" s="6">
        <v>8</v>
      </c>
    </row>
    <row r="320" spans="12:12">
      <c r="L320" s="6">
        <v>8</v>
      </c>
    </row>
    <row r="321" spans="12:12">
      <c r="L321" s="6">
        <v>8</v>
      </c>
    </row>
    <row r="322" spans="12:12">
      <c r="L322" s="6">
        <v>8</v>
      </c>
    </row>
    <row r="323" spans="12:12">
      <c r="L323" s="6">
        <v>8</v>
      </c>
    </row>
    <row r="324" spans="12:12">
      <c r="L324" s="6">
        <v>8</v>
      </c>
    </row>
    <row r="325" spans="12:12">
      <c r="L325" s="6">
        <v>8</v>
      </c>
    </row>
    <row r="326" spans="12:12">
      <c r="L326" s="6">
        <v>8</v>
      </c>
    </row>
    <row r="327" spans="12:12">
      <c r="L327" s="6">
        <v>8</v>
      </c>
    </row>
    <row r="328" spans="12:12">
      <c r="L328" s="6">
        <v>8</v>
      </c>
    </row>
    <row r="329" spans="12:12">
      <c r="L329" s="6">
        <v>8</v>
      </c>
    </row>
    <row r="330" spans="12:12">
      <c r="L330" s="6">
        <v>8</v>
      </c>
    </row>
    <row r="331" spans="12:12">
      <c r="L331" s="6">
        <v>8</v>
      </c>
    </row>
    <row r="332" spans="12:12">
      <c r="L332" s="6">
        <v>8</v>
      </c>
    </row>
    <row r="333" spans="12:12">
      <c r="L333" s="6">
        <v>8</v>
      </c>
    </row>
    <row r="334" spans="12:12">
      <c r="L334" s="6">
        <v>8</v>
      </c>
    </row>
    <row r="335" spans="12:12">
      <c r="L335" s="6">
        <v>8</v>
      </c>
    </row>
    <row r="336" spans="12:12">
      <c r="L336" s="6">
        <v>8</v>
      </c>
    </row>
    <row r="337" spans="12:12">
      <c r="L337" s="6">
        <v>8</v>
      </c>
    </row>
    <row r="338" spans="12:12">
      <c r="L338" s="6">
        <v>8</v>
      </c>
    </row>
    <row r="339" spans="12:12">
      <c r="L339" s="6">
        <v>8</v>
      </c>
    </row>
    <row r="340" spans="12:12">
      <c r="L340" s="6">
        <v>8</v>
      </c>
    </row>
    <row r="341" spans="12:12">
      <c r="L341" s="6">
        <v>8</v>
      </c>
    </row>
    <row r="342" spans="12:12">
      <c r="L342" s="6">
        <v>8</v>
      </c>
    </row>
    <row r="343" spans="12:12">
      <c r="L343" s="6">
        <v>8</v>
      </c>
    </row>
    <row r="344" spans="12:12">
      <c r="L344" s="6">
        <v>8</v>
      </c>
    </row>
    <row r="345" spans="12:12">
      <c r="L345" s="6">
        <v>8</v>
      </c>
    </row>
    <row r="346" spans="12:12">
      <c r="L346" s="6">
        <v>8</v>
      </c>
    </row>
    <row r="347" spans="12:12">
      <c r="L347" s="6">
        <v>8</v>
      </c>
    </row>
    <row r="348" spans="12:12">
      <c r="L348" s="6">
        <v>8</v>
      </c>
    </row>
    <row r="349" spans="12:12">
      <c r="L349" s="6">
        <v>8</v>
      </c>
    </row>
    <row r="350" spans="12:12">
      <c r="L350" s="6">
        <v>8</v>
      </c>
    </row>
    <row r="351" spans="12:12">
      <c r="L351" s="6">
        <v>8</v>
      </c>
    </row>
    <row r="352" spans="12:12">
      <c r="L352" s="6">
        <v>8</v>
      </c>
    </row>
    <row r="353" spans="12:12">
      <c r="L353" s="6">
        <v>8</v>
      </c>
    </row>
    <row r="354" spans="12:12">
      <c r="L354" s="6">
        <v>8</v>
      </c>
    </row>
    <row r="355" spans="12:12">
      <c r="L355" s="6">
        <v>8</v>
      </c>
    </row>
    <row r="356" spans="12:12">
      <c r="L356" s="6">
        <v>8</v>
      </c>
    </row>
    <row r="357" spans="12:12">
      <c r="L357" s="6">
        <v>8</v>
      </c>
    </row>
    <row r="358" spans="12:12">
      <c r="L358" s="6">
        <v>8</v>
      </c>
    </row>
    <row r="359" spans="12:12">
      <c r="L359" s="6">
        <v>8</v>
      </c>
    </row>
    <row r="360" spans="12:12">
      <c r="L360" s="6">
        <v>8</v>
      </c>
    </row>
    <row r="361" spans="12:12">
      <c r="L361" s="6">
        <v>8</v>
      </c>
    </row>
    <row r="362" spans="12:12">
      <c r="L362" s="6">
        <v>8</v>
      </c>
    </row>
    <row r="363" spans="12:12">
      <c r="L363" s="6">
        <v>8</v>
      </c>
    </row>
    <row r="364" spans="12:12">
      <c r="L364" s="6">
        <v>8</v>
      </c>
    </row>
    <row r="365" spans="12:12">
      <c r="L365" s="6">
        <v>8</v>
      </c>
    </row>
    <row r="366" spans="12:12">
      <c r="L366" s="6">
        <v>8</v>
      </c>
    </row>
    <row r="367" spans="12:12">
      <c r="L367" s="6">
        <v>8</v>
      </c>
    </row>
    <row r="368" spans="12:12">
      <c r="L368" s="6">
        <v>8</v>
      </c>
    </row>
    <row r="369" spans="12:12">
      <c r="L369" s="6">
        <v>8</v>
      </c>
    </row>
    <row r="370" spans="12:12">
      <c r="L370" s="6">
        <v>8</v>
      </c>
    </row>
    <row r="371" spans="12:12">
      <c r="L371" s="6">
        <v>8</v>
      </c>
    </row>
    <row r="372" spans="12:12">
      <c r="L372" s="6">
        <v>8</v>
      </c>
    </row>
    <row r="373" spans="12:12">
      <c r="L373" s="6">
        <v>8</v>
      </c>
    </row>
    <row r="374" spans="12:12">
      <c r="L374" s="6">
        <v>8</v>
      </c>
    </row>
    <row r="375" spans="12:12">
      <c r="L375" s="6">
        <v>8</v>
      </c>
    </row>
    <row r="376" spans="12:12">
      <c r="L376" s="6">
        <v>8</v>
      </c>
    </row>
    <row r="377" spans="12:12">
      <c r="L377" s="6">
        <v>8</v>
      </c>
    </row>
    <row r="378" spans="12:12">
      <c r="L378" s="6">
        <v>8</v>
      </c>
    </row>
    <row r="379" spans="12:12">
      <c r="L379" s="6">
        <v>8</v>
      </c>
    </row>
    <row r="380" spans="12:12">
      <c r="L380" s="6">
        <v>8</v>
      </c>
    </row>
    <row r="381" spans="12:12">
      <c r="L381" s="6">
        <v>8</v>
      </c>
    </row>
    <row r="382" spans="12:12">
      <c r="L382" s="6">
        <v>8</v>
      </c>
    </row>
    <row r="383" spans="12:12">
      <c r="L383" s="6">
        <v>8</v>
      </c>
    </row>
    <row r="384" spans="12:12">
      <c r="L384" s="6">
        <v>8</v>
      </c>
    </row>
    <row r="385" spans="12:12">
      <c r="L385" s="6">
        <v>8</v>
      </c>
    </row>
    <row r="386" spans="12:12">
      <c r="L386" s="6">
        <v>8</v>
      </c>
    </row>
    <row r="387" spans="12:12">
      <c r="L387" s="6">
        <v>8</v>
      </c>
    </row>
    <row r="388" spans="12:12">
      <c r="L388" s="6">
        <v>8</v>
      </c>
    </row>
    <row r="389" spans="12:12">
      <c r="L389" s="6">
        <v>8</v>
      </c>
    </row>
    <row r="390" spans="12:12">
      <c r="L390" s="6">
        <v>8</v>
      </c>
    </row>
    <row r="391" spans="12:12">
      <c r="L391" s="6">
        <v>8</v>
      </c>
    </row>
    <row r="392" spans="12:12">
      <c r="L392" s="6">
        <v>8</v>
      </c>
    </row>
    <row r="393" spans="12:12">
      <c r="L393" s="6">
        <v>8</v>
      </c>
    </row>
    <row r="394" spans="12:12">
      <c r="L394" s="6">
        <v>8</v>
      </c>
    </row>
    <row r="395" spans="12:12">
      <c r="L395" s="6">
        <v>8</v>
      </c>
    </row>
    <row r="396" spans="12:12">
      <c r="L396" s="6">
        <v>8</v>
      </c>
    </row>
    <row r="397" spans="12:12">
      <c r="L397" s="6">
        <v>8</v>
      </c>
    </row>
    <row r="398" spans="12:12">
      <c r="L398" s="6">
        <v>8</v>
      </c>
    </row>
    <row r="399" spans="12:12">
      <c r="L399" s="6">
        <v>8</v>
      </c>
    </row>
    <row r="400" spans="12:12">
      <c r="L400" s="6">
        <v>8</v>
      </c>
    </row>
    <row r="401" spans="12:12">
      <c r="L401" s="6">
        <v>8</v>
      </c>
    </row>
    <row r="402" spans="12:12">
      <c r="L402" s="6">
        <v>8</v>
      </c>
    </row>
    <row r="403" spans="12:12">
      <c r="L403" s="6">
        <v>8</v>
      </c>
    </row>
    <row r="404" spans="12:12">
      <c r="L404" s="6">
        <v>8</v>
      </c>
    </row>
    <row r="405" spans="12:12">
      <c r="L405" s="6">
        <v>8</v>
      </c>
    </row>
    <row r="406" spans="12:12">
      <c r="L406" s="6">
        <v>8</v>
      </c>
    </row>
    <row r="407" spans="12:12">
      <c r="L407" s="6">
        <v>8</v>
      </c>
    </row>
    <row r="408" spans="12:12">
      <c r="L408" s="6">
        <v>8</v>
      </c>
    </row>
    <row r="409" spans="12:12">
      <c r="L409" s="6">
        <v>8</v>
      </c>
    </row>
    <row r="410" spans="12:12">
      <c r="L410" s="6">
        <v>8</v>
      </c>
    </row>
    <row r="411" spans="12:12">
      <c r="L411" s="6">
        <v>8</v>
      </c>
    </row>
    <row r="412" spans="12:12">
      <c r="L412" s="6">
        <v>8</v>
      </c>
    </row>
    <row r="413" spans="12:12">
      <c r="L413" s="6">
        <v>8</v>
      </c>
    </row>
    <row r="414" spans="12:12">
      <c r="L414" s="6">
        <v>8</v>
      </c>
    </row>
    <row r="415" spans="12:12">
      <c r="L415" s="6">
        <v>8</v>
      </c>
    </row>
    <row r="416" spans="12:12">
      <c r="L416" s="6">
        <v>8</v>
      </c>
    </row>
    <row r="417" spans="12:12">
      <c r="L417" s="6">
        <v>8</v>
      </c>
    </row>
    <row r="418" spans="12:12">
      <c r="L418" s="6">
        <v>8</v>
      </c>
    </row>
    <row r="419" spans="12:12">
      <c r="L419" s="6">
        <v>8</v>
      </c>
    </row>
    <row r="420" spans="12:12">
      <c r="L420" s="6">
        <v>8</v>
      </c>
    </row>
    <row r="421" spans="12:12">
      <c r="L421" s="6">
        <v>8</v>
      </c>
    </row>
    <row r="422" spans="12:12">
      <c r="L422" s="6">
        <v>8</v>
      </c>
    </row>
    <row r="423" spans="12:12">
      <c r="L423" s="6">
        <v>8</v>
      </c>
    </row>
    <row r="424" spans="12:12">
      <c r="L424" s="6">
        <v>8</v>
      </c>
    </row>
    <row r="425" spans="12:12">
      <c r="L425" s="6">
        <v>8</v>
      </c>
    </row>
    <row r="426" spans="12:12">
      <c r="L426" s="6">
        <v>8</v>
      </c>
    </row>
    <row r="427" spans="12:12">
      <c r="L427" s="6">
        <v>8</v>
      </c>
    </row>
    <row r="428" spans="12:12">
      <c r="L428" s="6">
        <v>8</v>
      </c>
    </row>
    <row r="429" spans="12:12">
      <c r="L429" s="6">
        <v>8</v>
      </c>
    </row>
    <row r="430" spans="12:12">
      <c r="L430" s="6">
        <v>8</v>
      </c>
    </row>
    <row r="431" spans="12:12">
      <c r="L431" s="6">
        <v>8</v>
      </c>
    </row>
    <row r="432" spans="12:12">
      <c r="L432" s="6">
        <v>8</v>
      </c>
    </row>
    <row r="433" spans="12:12">
      <c r="L433" s="6">
        <v>8</v>
      </c>
    </row>
    <row r="434" spans="12:12">
      <c r="L434" s="6">
        <v>8</v>
      </c>
    </row>
    <row r="435" spans="12:12">
      <c r="L435" s="6">
        <v>8</v>
      </c>
    </row>
    <row r="436" spans="12:12">
      <c r="L436" s="6">
        <v>8</v>
      </c>
    </row>
    <row r="437" spans="12:12">
      <c r="L437" s="6">
        <v>8</v>
      </c>
    </row>
    <row r="438" spans="12:12">
      <c r="L438" s="6">
        <v>8</v>
      </c>
    </row>
    <row r="439" spans="12:12">
      <c r="L439" s="6">
        <v>8</v>
      </c>
    </row>
    <row r="440" spans="12:12">
      <c r="L440" s="6">
        <v>8</v>
      </c>
    </row>
    <row r="441" spans="12:12">
      <c r="L441" s="6">
        <v>8</v>
      </c>
    </row>
    <row r="442" spans="12:12">
      <c r="L442" s="6">
        <v>8</v>
      </c>
    </row>
    <row r="443" spans="12:12">
      <c r="L443" s="6">
        <v>8</v>
      </c>
    </row>
    <row r="444" spans="12:12">
      <c r="L444" s="6">
        <v>8</v>
      </c>
    </row>
    <row r="445" spans="12:12">
      <c r="L445" s="6">
        <v>8</v>
      </c>
    </row>
    <row r="446" spans="12:12">
      <c r="L446" s="6">
        <v>8</v>
      </c>
    </row>
    <row r="447" spans="12:12">
      <c r="L447" s="6">
        <v>8</v>
      </c>
    </row>
    <row r="448" spans="12:12">
      <c r="L448" s="6">
        <v>8</v>
      </c>
    </row>
    <row r="449" spans="12:12">
      <c r="L449" s="6">
        <v>8</v>
      </c>
    </row>
    <row r="450" spans="12:12">
      <c r="L450" s="6">
        <v>8</v>
      </c>
    </row>
    <row r="451" spans="12:12">
      <c r="L451" s="6">
        <v>8</v>
      </c>
    </row>
    <row r="452" spans="12:12">
      <c r="L452" s="6">
        <v>8</v>
      </c>
    </row>
    <row r="453" spans="12:12">
      <c r="L453" s="6">
        <v>8</v>
      </c>
    </row>
    <row r="454" spans="12:12">
      <c r="L454" s="6">
        <v>8</v>
      </c>
    </row>
    <row r="455" spans="12:12">
      <c r="L455" s="6">
        <v>8</v>
      </c>
    </row>
    <row r="456" spans="12:12">
      <c r="L456" s="6">
        <v>8</v>
      </c>
    </row>
    <row r="457" spans="12:12">
      <c r="L457" s="6">
        <v>8</v>
      </c>
    </row>
    <row r="458" spans="12:12">
      <c r="L458" s="6">
        <v>8</v>
      </c>
    </row>
    <row r="459" spans="12:12">
      <c r="L459" s="6">
        <v>8</v>
      </c>
    </row>
    <row r="460" spans="12:12">
      <c r="L460" s="6">
        <v>8</v>
      </c>
    </row>
    <row r="461" spans="12:12">
      <c r="L461" s="6">
        <v>8</v>
      </c>
    </row>
    <row r="462" spans="12:12">
      <c r="L462" s="6">
        <v>8</v>
      </c>
    </row>
    <row r="463" spans="12:12">
      <c r="L463" s="6">
        <v>8</v>
      </c>
    </row>
    <row r="464" spans="12:12">
      <c r="L464" s="6">
        <v>8</v>
      </c>
    </row>
    <row r="465" spans="12:12">
      <c r="L465" s="6">
        <v>8</v>
      </c>
    </row>
    <row r="466" spans="12:12">
      <c r="L466" s="6">
        <v>8</v>
      </c>
    </row>
    <row r="467" spans="12:12">
      <c r="L467" s="6">
        <v>8</v>
      </c>
    </row>
    <row r="468" spans="12:12">
      <c r="L468" s="6">
        <v>8</v>
      </c>
    </row>
    <row r="469" spans="12:12">
      <c r="L469" s="6">
        <v>8</v>
      </c>
    </row>
    <row r="470" spans="12:12">
      <c r="L470" s="6">
        <v>8</v>
      </c>
    </row>
    <row r="471" spans="12:12">
      <c r="L471" s="6">
        <v>8</v>
      </c>
    </row>
    <row r="472" spans="12:12">
      <c r="L472" s="6">
        <v>8</v>
      </c>
    </row>
    <row r="473" spans="12:12">
      <c r="L473" s="6">
        <v>8</v>
      </c>
    </row>
    <row r="474" spans="12:12">
      <c r="L474" s="6">
        <v>8</v>
      </c>
    </row>
    <row r="475" spans="12:12">
      <c r="L475" s="6">
        <v>8</v>
      </c>
    </row>
    <row r="476" spans="12:12">
      <c r="L476" s="6">
        <v>8</v>
      </c>
    </row>
    <row r="477" spans="12:12">
      <c r="L477" s="6">
        <v>8</v>
      </c>
    </row>
    <row r="478" spans="12:12">
      <c r="L478" s="6">
        <v>8</v>
      </c>
    </row>
    <row r="479" spans="12:12">
      <c r="L479" s="6">
        <v>8</v>
      </c>
    </row>
    <row r="480" spans="12:12">
      <c r="L480" s="6">
        <v>8</v>
      </c>
    </row>
    <row r="481" spans="12:12">
      <c r="L481" s="6">
        <v>8</v>
      </c>
    </row>
    <row r="482" spans="12:12">
      <c r="L482" s="6">
        <v>8</v>
      </c>
    </row>
    <row r="483" spans="12:12">
      <c r="L483" s="6">
        <v>8</v>
      </c>
    </row>
    <row r="484" spans="12:12">
      <c r="L484" s="6">
        <v>8</v>
      </c>
    </row>
    <row r="485" spans="12:12">
      <c r="L485" s="6">
        <v>8</v>
      </c>
    </row>
    <row r="486" spans="12:12">
      <c r="L486" s="6">
        <v>8</v>
      </c>
    </row>
    <row r="487" spans="12:12">
      <c r="L487" s="6">
        <v>8</v>
      </c>
    </row>
    <row r="488" spans="12:12">
      <c r="L488" s="6">
        <v>8</v>
      </c>
    </row>
    <row r="489" spans="12:12">
      <c r="L489" s="6">
        <v>8</v>
      </c>
    </row>
    <row r="490" spans="12:12">
      <c r="L490" s="6">
        <v>8</v>
      </c>
    </row>
    <row r="491" spans="12:12">
      <c r="L491" s="6">
        <v>8</v>
      </c>
    </row>
    <row r="492" spans="12:12">
      <c r="L492" s="6">
        <v>8</v>
      </c>
    </row>
    <row r="493" spans="12:12">
      <c r="L493" s="6">
        <v>8</v>
      </c>
    </row>
    <row r="494" spans="12:12">
      <c r="L494" s="6">
        <v>8</v>
      </c>
    </row>
    <row r="495" spans="12:12">
      <c r="L495" s="6">
        <v>8</v>
      </c>
    </row>
    <row r="496" spans="12:12">
      <c r="L496" s="6">
        <v>8</v>
      </c>
    </row>
    <row r="497" spans="12:12">
      <c r="L497" s="6">
        <v>8</v>
      </c>
    </row>
    <row r="498" spans="12:12">
      <c r="L498" s="6">
        <v>8</v>
      </c>
    </row>
    <row r="499" spans="12:12">
      <c r="L499" s="6">
        <v>8</v>
      </c>
    </row>
    <row r="500" spans="12:12">
      <c r="L500" s="6">
        <v>8</v>
      </c>
    </row>
    <row r="501" spans="12:12">
      <c r="L501" s="6">
        <v>8</v>
      </c>
    </row>
    <row r="502" spans="12:12">
      <c r="L502" s="6">
        <v>8</v>
      </c>
    </row>
    <row r="503" spans="12:12">
      <c r="L503" s="6">
        <v>8</v>
      </c>
    </row>
    <row r="504" spans="12:12">
      <c r="L504" s="6">
        <v>8</v>
      </c>
    </row>
    <row r="505" spans="12:12">
      <c r="L505" s="6">
        <v>8</v>
      </c>
    </row>
    <row r="506" spans="12:12">
      <c r="L506" s="6">
        <v>8</v>
      </c>
    </row>
    <row r="507" spans="12:12">
      <c r="L507" s="6">
        <v>8</v>
      </c>
    </row>
    <row r="508" spans="12:12">
      <c r="L508" s="6">
        <v>8</v>
      </c>
    </row>
    <row r="509" spans="12:12">
      <c r="L509" s="6">
        <v>8</v>
      </c>
    </row>
    <row r="510" spans="12:12">
      <c r="L510" s="6">
        <v>8</v>
      </c>
    </row>
    <row r="511" spans="12:12">
      <c r="L511" s="6">
        <v>8</v>
      </c>
    </row>
    <row r="512" spans="12:12">
      <c r="L512" s="6">
        <v>8</v>
      </c>
    </row>
    <row r="513" spans="12:12">
      <c r="L513" s="6">
        <v>8</v>
      </c>
    </row>
    <row r="514" spans="12:12">
      <c r="L514" s="6">
        <v>8</v>
      </c>
    </row>
    <row r="515" spans="12:12">
      <c r="L515" s="6">
        <v>8</v>
      </c>
    </row>
    <row r="516" spans="12:12">
      <c r="L516" s="6">
        <v>8</v>
      </c>
    </row>
    <row r="517" spans="12:12">
      <c r="L517" s="6">
        <v>8</v>
      </c>
    </row>
    <row r="518" spans="12:12">
      <c r="L518" s="6">
        <v>8</v>
      </c>
    </row>
    <row r="519" spans="12:12">
      <c r="L519" s="6">
        <v>8</v>
      </c>
    </row>
    <row r="520" spans="12:12">
      <c r="L520" s="6">
        <v>8</v>
      </c>
    </row>
    <row r="521" spans="12:12">
      <c r="L521" s="6">
        <v>8</v>
      </c>
    </row>
    <row r="522" spans="12:12">
      <c r="L522" s="6">
        <v>8</v>
      </c>
    </row>
    <row r="523" spans="12:12">
      <c r="L523" s="6">
        <v>8</v>
      </c>
    </row>
    <row r="524" spans="12:12">
      <c r="L524" s="6">
        <v>8</v>
      </c>
    </row>
    <row r="525" spans="12:12">
      <c r="L525" s="6">
        <v>8</v>
      </c>
    </row>
    <row r="526" spans="12:12">
      <c r="L526" s="6">
        <v>8</v>
      </c>
    </row>
    <row r="527" spans="12:12">
      <c r="L527" s="6">
        <v>8</v>
      </c>
    </row>
    <row r="528" spans="12:12">
      <c r="L528" s="6">
        <v>8</v>
      </c>
    </row>
    <row r="529" spans="12:12">
      <c r="L529" s="6">
        <v>8</v>
      </c>
    </row>
    <row r="530" spans="12:12">
      <c r="L530" s="6">
        <v>8</v>
      </c>
    </row>
    <row r="531" spans="12:12">
      <c r="L531" s="6">
        <v>8</v>
      </c>
    </row>
    <row r="532" spans="12:12">
      <c r="L532" s="6">
        <v>8</v>
      </c>
    </row>
    <row r="533" spans="12:12">
      <c r="L533" s="6">
        <v>8</v>
      </c>
    </row>
    <row r="534" spans="12:12">
      <c r="L534" s="6">
        <v>8</v>
      </c>
    </row>
    <row r="535" spans="12:12">
      <c r="L535" s="6">
        <v>8</v>
      </c>
    </row>
    <row r="536" spans="12:12">
      <c r="L536" s="6">
        <v>8</v>
      </c>
    </row>
    <row r="537" spans="12:12">
      <c r="L537" s="6">
        <v>8</v>
      </c>
    </row>
    <row r="538" spans="12:12">
      <c r="L538" s="6">
        <v>8</v>
      </c>
    </row>
    <row r="539" spans="12:12">
      <c r="L539" s="6">
        <v>8</v>
      </c>
    </row>
    <row r="540" spans="12:12">
      <c r="L540" s="6">
        <v>8</v>
      </c>
    </row>
    <row r="541" spans="12:12">
      <c r="L541" s="6">
        <v>8</v>
      </c>
    </row>
    <row r="542" spans="12:12">
      <c r="L542" s="6">
        <v>8</v>
      </c>
    </row>
    <row r="543" spans="12:12">
      <c r="L543" s="6">
        <v>8</v>
      </c>
    </row>
    <row r="544" spans="12:12">
      <c r="L544" s="6">
        <v>8</v>
      </c>
    </row>
    <row r="545" spans="12:12">
      <c r="L545" s="6">
        <v>8</v>
      </c>
    </row>
    <row r="546" spans="12:12">
      <c r="L546" s="6">
        <v>8</v>
      </c>
    </row>
    <row r="547" spans="12:12">
      <c r="L547" s="6">
        <v>8</v>
      </c>
    </row>
    <row r="548" spans="12:12">
      <c r="L548" s="6">
        <v>8</v>
      </c>
    </row>
    <row r="549" spans="12:12">
      <c r="L549" s="6">
        <v>8</v>
      </c>
    </row>
    <row r="550" spans="12:12">
      <c r="L550" s="6">
        <v>8</v>
      </c>
    </row>
    <row r="551" spans="12:12">
      <c r="L551" s="6">
        <v>8</v>
      </c>
    </row>
    <row r="552" spans="12:12">
      <c r="L552" s="6">
        <v>8</v>
      </c>
    </row>
    <row r="553" spans="12:12">
      <c r="L553" s="6">
        <v>8</v>
      </c>
    </row>
    <row r="554" spans="12:12">
      <c r="L554" s="6">
        <v>8</v>
      </c>
    </row>
    <row r="555" spans="12:12">
      <c r="L555" s="6">
        <v>8</v>
      </c>
    </row>
    <row r="556" spans="12:12">
      <c r="L556" s="6">
        <v>8</v>
      </c>
    </row>
    <row r="557" spans="12:12">
      <c r="L557" s="6">
        <v>8</v>
      </c>
    </row>
    <row r="558" spans="12:12">
      <c r="L558" s="6">
        <v>8</v>
      </c>
    </row>
    <row r="559" spans="12:12">
      <c r="L559" s="6">
        <v>8</v>
      </c>
    </row>
    <row r="560" spans="12:12">
      <c r="L560" s="6">
        <v>8</v>
      </c>
    </row>
    <row r="561" spans="12:12">
      <c r="L561" s="6">
        <v>8</v>
      </c>
    </row>
    <row r="562" spans="12:12">
      <c r="L562" s="6">
        <v>8</v>
      </c>
    </row>
    <row r="563" spans="12:12">
      <c r="L563" s="6">
        <v>8</v>
      </c>
    </row>
    <row r="564" spans="12:12">
      <c r="L564" s="6">
        <v>8</v>
      </c>
    </row>
    <row r="565" spans="12:12">
      <c r="L565" s="6">
        <v>8</v>
      </c>
    </row>
    <row r="566" spans="12:12">
      <c r="L566" s="6">
        <v>8</v>
      </c>
    </row>
    <row r="567" spans="12:12">
      <c r="L567" s="6">
        <v>8</v>
      </c>
    </row>
    <row r="568" spans="12:12">
      <c r="L568" s="6">
        <v>8</v>
      </c>
    </row>
    <row r="569" spans="12:12">
      <c r="L569" s="6">
        <v>8</v>
      </c>
    </row>
    <row r="570" spans="12:12">
      <c r="L570" s="6">
        <v>8</v>
      </c>
    </row>
    <row r="571" spans="12:12">
      <c r="L571" s="6">
        <v>8</v>
      </c>
    </row>
    <row r="572" spans="12:12">
      <c r="L572" s="6">
        <v>8</v>
      </c>
    </row>
  </sheetData>
  <mergeCells count="2">
    <mergeCell ref="A1:C1"/>
    <mergeCell ref="U1:V1"/>
  </mergeCells>
  <hyperlinks>
    <hyperlink ref="D1" r:id="rId1"/>
  </hyperlinks>
  <pageMargins left="0.7" right="0.7" top="0.75" bottom="0.75" header="0.3" footer="0.3"/>
  <pageSetup paperSize="9" orientation="portrait" horizontalDpi="4294967293" verticalDpi="0" r:id="rId2"/>
  <ignoredErrors>
    <ignoredError sqref="Z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H68"/>
  <sheetViews>
    <sheetView topLeftCell="A37" workbookViewId="0">
      <selection activeCell="H13" sqref="H13"/>
    </sheetView>
  </sheetViews>
  <sheetFormatPr defaultRowHeight="15"/>
  <cols>
    <col min="1" max="1" width="40" bestFit="1" customWidth="1"/>
    <col min="2" max="2" width="7.7109375" customWidth="1"/>
    <col min="3" max="3" width="9.5703125" bestFit="1" customWidth="1"/>
    <col min="5" max="5" width="10.7109375" customWidth="1"/>
    <col min="8" max="8" width="12.5703125" customWidth="1"/>
  </cols>
  <sheetData>
    <row r="1" spans="1:8">
      <c r="B1" s="73" t="s">
        <v>73</v>
      </c>
      <c r="C1" s="73"/>
      <c r="D1" s="73"/>
      <c r="E1" s="73"/>
      <c r="F1" s="73"/>
      <c r="G1" s="73"/>
    </row>
    <row r="2" spans="1:8">
      <c r="G2" t="s">
        <v>72</v>
      </c>
      <c r="H2" s="27">
        <f ca="1">TODAY()</f>
        <v>42118</v>
      </c>
    </row>
    <row r="3" spans="1:8">
      <c r="G3" t="s">
        <v>72</v>
      </c>
      <c r="H3" s="27">
        <f ca="1">H2+Kalkulacja!M1</f>
        <v>42124</v>
      </c>
    </row>
    <row r="4" spans="1:8">
      <c r="B4" s="73" t="s">
        <v>76</v>
      </c>
      <c r="C4" s="73"/>
      <c r="D4" s="73"/>
      <c r="E4" s="77" t="s">
        <v>100</v>
      </c>
      <c r="F4" s="77"/>
    </row>
    <row r="5" spans="1:8">
      <c r="C5" s="75" t="s">
        <v>56</v>
      </c>
      <c r="D5" s="75"/>
      <c r="E5" s="76" t="s">
        <v>99</v>
      </c>
      <c r="F5" s="76"/>
    </row>
    <row r="7" spans="1:8">
      <c r="A7" s="75" t="s">
        <v>57</v>
      </c>
      <c r="B7" s="75"/>
      <c r="C7" s="75"/>
      <c r="D7" s="75"/>
      <c r="E7" s="75"/>
    </row>
    <row r="8" spans="1:8">
      <c r="A8" s="35"/>
      <c r="B8" s="35"/>
      <c r="C8" s="35"/>
      <c r="D8" s="35"/>
      <c r="E8" s="35"/>
    </row>
    <row r="9" spans="1:8" ht="15.75" thickBot="1">
      <c r="A9" s="45"/>
      <c r="B9" s="45"/>
      <c r="C9" s="45" t="s">
        <v>82</v>
      </c>
      <c r="D9" s="50"/>
      <c r="E9" s="50"/>
    </row>
    <row r="10" spans="1:8" ht="16.5" thickTop="1" thickBot="1">
      <c r="A10" s="46" t="s">
        <v>79</v>
      </c>
      <c r="B10" s="46" t="s">
        <v>47</v>
      </c>
      <c r="C10" s="46" t="s">
        <v>80</v>
      </c>
      <c r="D10" s="50"/>
      <c r="E10" s="50"/>
    </row>
    <row r="11" spans="1:8" ht="16.5" thickTop="1" thickBot="1">
      <c r="A11" s="46" t="s">
        <v>87</v>
      </c>
      <c r="B11" s="46">
        <v>22.783520999999997</v>
      </c>
      <c r="C11" s="46">
        <v>3</v>
      </c>
      <c r="D11" s="50"/>
      <c r="E11" s="50"/>
    </row>
    <row r="12" spans="1:8" ht="16.5" thickTop="1" thickBot="1">
      <c r="A12" s="46"/>
      <c r="B12" s="46"/>
      <c r="C12" s="46"/>
      <c r="D12" s="50"/>
      <c r="E12" s="50"/>
    </row>
    <row r="13" spans="1:8" ht="15.75" thickTop="1">
      <c r="A13" s="50"/>
      <c r="B13" s="50"/>
      <c r="C13" s="50"/>
      <c r="D13" s="50"/>
      <c r="E13" s="50"/>
    </row>
    <row r="14" spans="1:8" ht="15.75" thickBot="1">
      <c r="A14" s="45"/>
      <c r="B14" s="45"/>
      <c r="C14" s="45" t="s">
        <v>89</v>
      </c>
      <c r="D14" s="50"/>
      <c r="E14" s="50"/>
    </row>
    <row r="15" spans="1:8" ht="16.5" thickTop="1" thickBot="1">
      <c r="A15" s="46" t="s">
        <v>79</v>
      </c>
      <c r="B15" s="46" t="s">
        <v>47</v>
      </c>
      <c r="C15" s="46" t="s">
        <v>80</v>
      </c>
      <c r="D15" s="50"/>
      <c r="E15" s="50"/>
    </row>
    <row r="16" spans="1:8" ht="16.5" thickTop="1" thickBot="1">
      <c r="A16" s="46" t="s">
        <v>88</v>
      </c>
      <c r="B16" s="46">
        <v>14.891183999999999</v>
      </c>
      <c r="C16" s="46">
        <v>3</v>
      </c>
      <c r="D16" s="50"/>
      <c r="E16" s="50"/>
    </row>
    <row r="17" spans="1:5" ht="16.5" thickTop="1" thickBot="1">
      <c r="A17" s="46"/>
      <c r="B17" s="46"/>
      <c r="C17" s="46"/>
      <c r="D17" s="50"/>
      <c r="E17" s="50"/>
    </row>
    <row r="18" spans="1:5" ht="15.75" thickTop="1">
      <c r="A18" s="50"/>
      <c r="B18" s="50"/>
      <c r="C18" s="50"/>
      <c r="D18" s="50"/>
      <c r="E18" s="50"/>
    </row>
    <row r="19" spans="1:5" ht="15.75" thickBot="1">
      <c r="A19" s="45"/>
      <c r="B19" s="45"/>
      <c r="C19" s="45" t="s">
        <v>91</v>
      </c>
      <c r="D19" s="50"/>
      <c r="E19" s="50"/>
    </row>
    <row r="20" spans="1:5" ht="16.5" thickTop="1" thickBot="1">
      <c r="A20" s="46" t="s">
        <v>79</v>
      </c>
      <c r="B20" s="46" t="s">
        <v>47</v>
      </c>
      <c r="C20" s="46" t="s">
        <v>80</v>
      </c>
      <c r="D20" s="50"/>
      <c r="E20" s="50"/>
    </row>
    <row r="21" spans="1:5" ht="16.5" thickTop="1" thickBot="1">
      <c r="A21" s="46" t="s">
        <v>90</v>
      </c>
      <c r="B21" s="46">
        <v>15.426329999999998</v>
      </c>
      <c r="C21" s="46">
        <v>3</v>
      </c>
      <c r="D21" s="50"/>
      <c r="E21" s="50"/>
    </row>
    <row r="22" spans="1:5" ht="16.5" thickTop="1" thickBot="1">
      <c r="A22" s="46"/>
      <c r="B22" s="46"/>
      <c r="C22" s="46"/>
      <c r="D22" s="50"/>
      <c r="E22" s="50"/>
    </row>
    <row r="23" spans="1:5" ht="15.75" thickTop="1">
      <c r="A23" s="50"/>
      <c r="B23" s="50"/>
      <c r="C23" s="50"/>
      <c r="D23" s="50"/>
      <c r="E23" s="50"/>
    </row>
    <row r="24" spans="1:5" ht="15.75" thickBot="1">
      <c r="A24" s="45"/>
      <c r="B24" s="45"/>
      <c r="C24" s="45" t="s">
        <v>93</v>
      </c>
      <c r="D24" s="50"/>
      <c r="E24" s="50"/>
    </row>
    <row r="25" spans="1:5" ht="16.5" thickTop="1" thickBot="1">
      <c r="A25" s="46" t="s">
        <v>79</v>
      </c>
      <c r="B25" s="46" t="s">
        <v>47</v>
      </c>
      <c r="C25" s="46" t="s">
        <v>80</v>
      </c>
      <c r="D25" s="50"/>
      <c r="E25" s="50"/>
    </row>
    <row r="26" spans="1:5" ht="16.5" thickTop="1" thickBot="1">
      <c r="A26" s="46" t="s">
        <v>92</v>
      </c>
      <c r="B26" s="46">
        <v>39.700344000000001</v>
      </c>
      <c r="C26" s="46">
        <v>3</v>
      </c>
      <c r="D26" s="50"/>
      <c r="E26" s="50"/>
    </row>
    <row r="27" spans="1:5" ht="16.5" thickTop="1" thickBot="1">
      <c r="A27" s="46"/>
      <c r="B27" s="46"/>
      <c r="C27" s="46"/>
      <c r="D27" s="50"/>
      <c r="E27" s="50"/>
    </row>
    <row r="28" spans="1:5" ht="15.75" thickTop="1">
      <c r="A28" s="50"/>
      <c r="B28" s="50"/>
      <c r="C28" s="50"/>
      <c r="D28" s="50"/>
      <c r="E28" s="50"/>
    </row>
    <row r="29" spans="1:5" ht="15.75" thickBot="1">
      <c r="A29" s="45"/>
      <c r="B29" s="45"/>
      <c r="C29" s="45" t="s">
        <v>95</v>
      </c>
      <c r="D29" s="50"/>
      <c r="E29" s="50"/>
    </row>
    <row r="30" spans="1:5" ht="16.5" thickTop="1" thickBot="1">
      <c r="A30" s="46" t="s">
        <v>79</v>
      </c>
      <c r="B30" s="46" t="s">
        <v>47</v>
      </c>
      <c r="C30" s="46" t="s">
        <v>80</v>
      </c>
      <c r="D30" s="50"/>
      <c r="E30" s="50"/>
    </row>
    <row r="31" spans="1:5" ht="16.5" thickTop="1" thickBot="1">
      <c r="A31" s="46" t="s">
        <v>94</v>
      </c>
      <c r="B31" s="46">
        <v>38.526403999999992</v>
      </c>
      <c r="C31" s="46">
        <v>3</v>
      </c>
      <c r="D31" s="50"/>
      <c r="E31" s="50"/>
    </row>
    <row r="32" spans="1:5" ht="16.5" thickTop="1" thickBot="1">
      <c r="A32" s="46"/>
      <c r="B32" s="46"/>
      <c r="C32" s="46"/>
      <c r="D32" s="50"/>
      <c r="E32" s="50"/>
    </row>
    <row r="33" spans="1:5" ht="15.75" thickTop="1">
      <c r="A33" s="50"/>
      <c r="B33" s="50"/>
      <c r="C33" s="50"/>
      <c r="D33" s="50"/>
      <c r="E33" s="50"/>
    </row>
    <row r="34" spans="1:5" ht="15.75" thickBot="1">
      <c r="A34" s="45"/>
      <c r="B34" s="45"/>
      <c r="C34" s="45" t="s">
        <v>96</v>
      </c>
      <c r="D34" s="50"/>
      <c r="E34" s="50"/>
    </row>
    <row r="35" spans="1:5" ht="16.5" thickTop="1" thickBot="1">
      <c r="A35" s="46" t="s">
        <v>79</v>
      </c>
      <c r="B35" s="46" t="s">
        <v>47</v>
      </c>
      <c r="C35" s="46" t="s">
        <v>80</v>
      </c>
      <c r="D35" s="50"/>
      <c r="E35" s="50"/>
    </row>
    <row r="36" spans="1:5" ht="16.5" thickTop="1" thickBot="1">
      <c r="A36" s="46" t="s">
        <v>102</v>
      </c>
      <c r="B36" s="46">
        <v>70</v>
      </c>
      <c r="C36" s="46">
        <v>3</v>
      </c>
      <c r="D36" s="50"/>
      <c r="E36" s="50"/>
    </row>
    <row r="37" spans="1:5" ht="16.5" thickTop="1" thickBot="1">
      <c r="A37" s="46" t="s">
        <v>101</v>
      </c>
      <c r="B37" s="46">
        <v>67.124088000000015</v>
      </c>
      <c r="C37" s="46">
        <v>3</v>
      </c>
      <c r="D37" s="50"/>
      <c r="E37" s="50"/>
    </row>
    <row r="38" spans="1:5" ht="16.5" thickTop="1" thickBot="1">
      <c r="A38" s="46"/>
      <c r="B38" s="46"/>
      <c r="C38" s="46"/>
      <c r="D38" s="50"/>
      <c r="E38" s="50"/>
    </row>
    <row r="39" spans="1:5" ht="15.75" thickTop="1">
      <c r="A39" s="50"/>
      <c r="B39" s="50"/>
      <c r="C39" s="50"/>
      <c r="D39" s="50"/>
      <c r="E39" s="50"/>
    </row>
    <row r="40" spans="1:5" ht="15.75" thickBot="1">
      <c r="A40" s="45"/>
      <c r="B40" s="45"/>
      <c r="C40" s="45" t="s">
        <v>98</v>
      </c>
      <c r="D40" s="50"/>
      <c r="E40" s="50"/>
    </row>
    <row r="41" spans="1:5" ht="16.5" thickTop="1" thickBot="1">
      <c r="A41" s="46" t="s">
        <v>79</v>
      </c>
      <c r="B41" s="46" t="s">
        <v>47</v>
      </c>
      <c r="C41" s="46" t="s">
        <v>80</v>
      </c>
      <c r="D41" s="50"/>
      <c r="E41" s="50"/>
    </row>
    <row r="42" spans="1:5" ht="16.5" thickTop="1" thickBot="1">
      <c r="A42" s="46" t="s">
        <v>97</v>
      </c>
      <c r="B42" s="46">
        <v>104.23734</v>
      </c>
      <c r="C42" s="46">
        <v>3</v>
      </c>
      <c r="D42" s="50"/>
      <c r="E42" s="50"/>
    </row>
    <row r="43" spans="1:5" ht="16.5" thickTop="1" thickBot="1">
      <c r="A43" s="46"/>
      <c r="B43" s="46"/>
      <c r="C43" s="46"/>
      <c r="D43" s="50"/>
      <c r="E43" s="50"/>
    </row>
    <row r="44" spans="1:5" ht="15.75" thickTop="1">
      <c r="A44" s="50"/>
      <c r="B44" s="50"/>
      <c r="C44" s="50"/>
      <c r="D44" s="50"/>
      <c r="E44" s="50"/>
    </row>
    <row r="45" spans="1:5">
      <c r="A45" s="45"/>
      <c r="B45" s="45"/>
      <c r="C45" s="45"/>
      <c r="D45" s="49"/>
      <c r="E45" s="49"/>
    </row>
    <row r="46" spans="1:5">
      <c r="A46" s="45"/>
      <c r="B46" s="45"/>
      <c r="C46" s="45"/>
      <c r="D46" s="49"/>
      <c r="E46" s="49"/>
    </row>
    <row r="47" spans="1:5">
      <c r="A47" s="45"/>
      <c r="B47" s="45"/>
      <c r="C47" s="45"/>
      <c r="D47" s="48"/>
      <c r="E47" s="48"/>
    </row>
    <row r="48" spans="1:5">
      <c r="A48" s="47"/>
      <c r="B48" s="47"/>
      <c r="C48" s="47"/>
      <c r="D48" s="47"/>
      <c r="E48" s="47"/>
    </row>
    <row r="49" spans="1:8">
      <c r="A49" s="73" t="s">
        <v>103</v>
      </c>
      <c r="B49" s="73"/>
      <c r="C49" s="73"/>
      <c r="D49" s="73"/>
      <c r="E49" s="73"/>
      <c r="F49" s="73"/>
      <c r="G49" s="73"/>
      <c r="H49" s="73"/>
    </row>
    <row r="50" spans="1:8">
      <c r="A50" s="73"/>
      <c r="B50" s="73"/>
      <c r="C50" s="73"/>
      <c r="D50" s="73"/>
      <c r="E50" s="73"/>
      <c r="F50" s="73"/>
      <c r="G50" s="73"/>
      <c r="H50" s="73"/>
    </row>
    <row r="51" spans="1:8">
      <c r="A51" s="73"/>
      <c r="B51" s="73"/>
      <c r="C51" s="73"/>
      <c r="D51" s="73"/>
      <c r="E51" s="73"/>
      <c r="F51" s="73"/>
      <c r="G51" s="73"/>
      <c r="H51" s="73"/>
    </row>
    <row r="52" spans="1:8">
      <c r="A52" s="73"/>
      <c r="B52" s="73"/>
      <c r="C52" s="73"/>
      <c r="D52" s="73"/>
      <c r="E52" s="73"/>
      <c r="F52" s="73"/>
      <c r="G52" s="73"/>
      <c r="H52" s="73"/>
    </row>
    <row r="53" spans="1:8">
      <c r="A53" s="73"/>
      <c r="B53" s="73"/>
      <c r="C53" s="73"/>
      <c r="D53" s="73"/>
      <c r="E53" s="73"/>
      <c r="F53" s="73"/>
      <c r="G53" s="73"/>
      <c r="H53" s="73"/>
    </row>
    <row r="55" spans="1:8">
      <c r="A55" s="74" t="s">
        <v>58</v>
      </c>
      <c r="B55" s="74"/>
      <c r="C55" s="74"/>
    </row>
    <row r="56" spans="1:8">
      <c r="B56" s="74" t="s">
        <v>59</v>
      </c>
      <c r="C56" s="74"/>
      <c r="D56" s="74"/>
      <c r="E56" s="26"/>
    </row>
    <row r="57" spans="1:8">
      <c r="B57" s="24" t="s">
        <v>60</v>
      </c>
      <c r="C57" s="24"/>
      <c r="D57" s="24"/>
      <c r="E57" s="25"/>
    </row>
    <row r="58" spans="1:8">
      <c r="B58" s="24" t="s">
        <v>61</v>
      </c>
      <c r="C58" s="24"/>
      <c r="D58" s="24"/>
      <c r="E58" s="25"/>
    </row>
    <row r="59" spans="1:8">
      <c r="B59" s="24" t="s">
        <v>62</v>
      </c>
      <c r="C59" s="24"/>
      <c r="D59" s="24"/>
      <c r="E59" s="25"/>
    </row>
    <row r="60" spans="1:8">
      <c r="A60" t="s">
        <v>63</v>
      </c>
    </row>
    <row r="61" spans="1:8">
      <c r="B61" s="24" t="s">
        <v>64</v>
      </c>
      <c r="E61" s="26"/>
    </row>
    <row r="62" spans="1:8">
      <c r="B62" s="24" t="s">
        <v>65</v>
      </c>
      <c r="E62" s="25"/>
    </row>
    <row r="64" spans="1:8">
      <c r="A64" s="75" t="s">
        <v>66</v>
      </c>
      <c r="B64" s="75"/>
      <c r="C64" s="75"/>
      <c r="D64" s="75"/>
      <c r="E64" s="75"/>
      <c r="F64" s="75"/>
      <c r="G64" s="75"/>
      <c r="H64" s="75"/>
    </row>
    <row r="67" spans="1:7">
      <c r="A67" s="73" t="s">
        <v>68</v>
      </c>
      <c r="B67" s="73"/>
      <c r="C67" s="73"/>
      <c r="D67" s="73" t="s">
        <v>69</v>
      </c>
      <c r="E67" s="73"/>
      <c r="F67" s="73" t="s">
        <v>71</v>
      </c>
      <c r="G67" s="73"/>
    </row>
    <row r="68" spans="1:7">
      <c r="A68" s="73" t="s">
        <v>67</v>
      </c>
      <c r="B68" s="73"/>
      <c r="C68" s="73"/>
      <c r="D68" s="73" t="s">
        <v>70</v>
      </c>
      <c r="E68" s="73"/>
      <c r="F68" s="73" t="s">
        <v>75</v>
      </c>
      <c r="G68" s="73"/>
    </row>
  </sheetData>
  <mergeCells count="16">
    <mergeCell ref="A68:C68"/>
    <mergeCell ref="D67:E67"/>
    <mergeCell ref="D68:E68"/>
    <mergeCell ref="F67:G67"/>
    <mergeCell ref="F68:G68"/>
    <mergeCell ref="B4:D4"/>
    <mergeCell ref="B1:G1"/>
    <mergeCell ref="B56:D56"/>
    <mergeCell ref="A64:H64"/>
    <mergeCell ref="A67:C67"/>
    <mergeCell ref="C5:D5"/>
    <mergeCell ref="E5:F5"/>
    <mergeCell ref="A7:E7"/>
    <mergeCell ref="A55:C55"/>
    <mergeCell ref="E4:F4"/>
    <mergeCell ref="A49:H5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A5" sqref="A5:XFD12"/>
    </sheetView>
  </sheetViews>
  <sheetFormatPr defaultRowHeight="15"/>
  <cols>
    <col min="1" max="1" width="21.7109375" bestFit="1" customWidth="1"/>
    <col min="3" max="3" width="13.28515625" bestFit="1" customWidth="1"/>
  </cols>
  <sheetData>
    <row r="1" spans="1:9" ht="21">
      <c r="A1" s="78" t="s">
        <v>78</v>
      </c>
      <c r="B1" s="78"/>
      <c r="C1" s="78"/>
      <c r="D1" s="78"/>
      <c r="E1" s="78"/>
      <c r="F1" s="78"/>
      <c r="G1" s="78"/>
      <c r="H1" s="78"/>
      <c r="I1" s="78"/>
    </row>
    <row r="2" spans="1:9" ht="21">
      <c r="A2" s="38" t="s">
        <v>32</v>
      </c>
      <c r="B2" s="79" t="s">
        <v>85</v>
      </c>
      <c r="C2" s="79"/>
      <c r="D2" s="79"/>
      <c r="E2" s="39"/>
      <c r="F2" s="39"/>
      <c r="G2" s="39"/>
      <c r="H2" s="39"/>
      <c r="I2" s="39"/>
    </row>
    <row r="3" spans="1:9" ht="21">
      <c r="A3" s="38" t="s">
        <v>74</v>
      </c>
      <c r="B3" s="79" t="s">
        <v>86</v>
      </c>
      <c r="C3" s="79"/>
      <c r="D3" s="79"/>
      <c r="E3" s="39"/>
      <c r="F3" s="39"/>
      <c r="G3" s="39"/>
      <c r="H3" s="39"/>
      <c r="I3" s="39"/>
    </row>
    <row r="5" spans="1:9" ht="15.75" thickBot="1">
      <c r="A5" s="45"/>
      <c r="B5" s="45"/>
      <c r="C5" s="45" t="s">
        <v>82</v>
      </c>
    </row>
    <row r="6" spans="1:9" ht="16.5" thickTop="1" thickBot="1">
      <c r="A6" s="46" t="s">
        <v>79</v>
      </c>
      <c r="B6" s="46" t="s">
        <v>47</v>
      </c>
      <c r="C6" s="46" t="s">
        <v>80</v>
      </c>
    </row>
    <row r="7" spans="1:9" ht="16.5" thickTop="1" thickBot="1">
      <c r="A7" s="46" t="s">
        <v>81</v>
      </c>
      <c r="B7" s="46">
        <v>237</v>
      </c>
      <c r="C7" s="46">
        <v>1</v>
      </c>
    </row>
    <row r="8" spans="1:9" ht="15.75" thickTop="1"/>
    <row r="9" spans="1:9" ht="15.75" thickBot="1">
      <c r="A9" s="45"/>
      <c r="B9" s="45"/>
      <c r="C9" s="45" t="s">
        <v>84</v>
      </c>
    </row>
    <row r="10" spans="1:9" ht="16.5" thickTop="1" thickBot="1">
      <c r="A10" s="46" t="s">
        <v>79</v>
      </c>
      <c r="B10" s="46" t="s">
        <v>47</v>
      </c>
      <c r="C10" s="46" t="s">
        <v>80</v>
      </c>
    </row>
    <row r="11" spans="1:9" ht="16.5" thickTop="1" thickBot="1">
      <c r="A11" s="46" t="s">
        <v>83</v>
      </c>
      <c r="B11" s="46">
        <v>158</v>
      </c>
      <c r="C11" s="46">
        <v>1</v>
      </c>
    </row>
    <row r="12" spans="1:9" ht="16.5" thickTop="1" thickBot="1">
      <c r="A12" s="46"/>
      <c r="B12" s="46"/>
      <c r="C12" s="46"/>
    </row>
    <row r="13" spans="1:9" ht="15.75" thickTop="1"/>
  </sheetData>
  <mergeCells count="3">
    <mergeCell ref="A1:I1"/>
    <mergeCell ref="B3:D3"/>
    <mergeCell ref="B2:D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5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Kalkulacja</vt:lpstr>
      <vt:lpstr>kalkulacja pierścienia</vt:lpstr>
      <vt:lpstr>Blachy</vt:lpstr>
      <vt:lpstr>Zlecenie produkcyjne</vt:lpstr>
      <vt:lpstr>wz</vt:lpstr>
      <vt:lpstr>Baza Klienata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2015-04-24T09:02:39Z</dcterms:modified>
</cp:coreProperties>
</file>